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80" windowWidth="19420" windowHeight="10850"/>
  </bookViews>
  <sheets>
    <sheet name="01.07.2025" sheetId="6" r:id="rId1"/>
  </sheets>
  <calcPr calcId="144525"/>
</workbook>
</file>

<file path=xl/calcChain.xml><?xml version="1.0" encoding="utf-8"?>
<calcChain xmlns="http://schemas.openxmlformats.org/spreadsheetml/2006/main">
  <c r="H103" i="6" l="1"/>
  <c r="H96" i="6"/>
  <c r="H89" i="6"/>
  <c r="H82" i="6"/>
  <c r="H74" i="6"/>
  <c r="H66" i="6"/>
  <c r="H64" i="6"/>
  <c r="H59" i="6"/>
  <c r="H54" i="6"/>
  <c r="H49" i="6"/>
  <c r="H41" i="6"/>
  <c r="H38" i="6"/>
  <c r="H34" i="6"/>
  <c r="H27" i="6"/>
  <c r="H25" i="6"/>
  <c r="H110" i="6" s="1"/>
  <c r="F108" i="6"/>
  <c r="I107" i="6"/>
  <c r="F107" i="6"/>
  <c r="F106" i="6"/>
  <c r="F105" i="6"/>
  <c r="I104" i="6"/>
  <c r="F104" i="6"/>
  <c r="I101" i="6"/>
  <c r="F101" i="6"/>
  <c r="I100" i="6"/>
  <c r="F100" i="6"/>
  <c r="I99" i="6"/>
  <c r="F99" i="6"/>
  <c r="I98" i="6"/>
  <c r="F98" i="6"/>
  <c r="I97" i="6"/>
  <c r="F97" i="6"/>
  <c r="I84" i="6"/>
  <c r="F84" i="6"/>
  <c r="I83" i="6"/>
  <c r="F83" i="6"/>
  <c r="G74" i="6"/>
  <c r="E74" i="6"/>
  <c r="D74" i="6"/>
  <c r="I80" i="6" l="1"/>
  <c r="F80" i="6"/>
  <c r="I79" i="6"/>
  <c r="F79" i="6"/>
  <c r="I78" i="6"/>
  <c r="F78" i="6"/>
  <c r="F77" i="6"/>
  <c r="I76" i="6"/>
  <c r="F76" i="6"/>
  <c r="I75" i="6"/>
  <c r="F75" i="6"/>
  <c r="I81" i="6"/>
  <c r="F81" i="6"/>
  <c r="I72" i="6"/>
  <c r="F72" i="6"/>
  <c r="I71" i="6"/>
  <c r="F71" i="6"/>
  <c r="I70" i="6"/>
  <c r="F70" i="6"/>
  <c r="I69" i="6"/>
  <c r="F69" i="6"/>
  <c r="F68" i="6"/>
  <c r="I67" i="6"/>
  <c r="F67" i="6"/>
  <c r="I65" i="6"/>
  <c r="F65" i="6"/>
  <c r="I60" i="6"/>
  <c r="F60" i="6"/>
  <c r="I57" i="6"/>
  <c r="F57" i="6"/>
  <c r="I56" i="6"/>
  <c r="F56" i="6"/>
  <c r="I52" i="6"/>
  <c r="F52" i="6"/>
  <c r="I51" i="6"/>
  <c r="F51" i="6"/>
  <c r="I50" i="6"/>
  <c r="F50" i="6"/>
  <c r="G41" i="6"/>
  <c r="E41" i="6"/>
  <c r="D41" i="6"/>
  <c r="I46" i="6"/>
  <c r="F46" i="6"/>
  <c r="I45" i="6"/>
  <c r="F45" i="6"/>
  <c r="I44" i="6"/>
  <c r="F44" i="6"/>
  <c r="I43" i="6"/>
  <c r="F43" i="6"/>
  <c r="I42" i="6"/>
  <c r="F42" i="6"/>
  <c r="F47" i="6"/>
  <c r="I47" i="6"/>
  <c r="F48" i="6"/>
  <c r="I48" i="6"/>
  <c r="D49" i="6"/>
  <c r="E49" i="6"/>
  <c r="F49" i="6" s="1"/>
  <c r="G49" i="6"/>
  <c r="I49" i="6"/>
  <c r="I39" i="6"/>
  <c r="F39" i="6"/>
  <c r="I35" i="6"/>
  <c r="F35" i="6"/>
  <c r="I32" i="6"/>
  <c r="F32" i="6"/>
  <c r="I31" i="6"/>
  <c r="F31" i="6"/>
  <c r="I30" i="6"/>
  <c r="F30" i="6"/>
  <c r="I29" i="6"/>
  <c r="F29" i="6"/>
  <c r="I28" i="6"/>
  <c r="F28" i="6"/>
  <c r="I26" i="6"/>
  <c r="F26" i="6"/>
  <c r="I102" i="6" l="1"/>
  <c r="J78" i="6"/>
  <c r="G38" i="6"/>
  <c r="F40" i="6" l="1"/>
  <c r="F36" i="6"/>
  <c r="F33" i="6"/>
  <c r="F53" i="6"/>
  <c r="F55" i="6"/>
  <c r="F58" i="6"/>
  <c r="F61" i="6"/>
  <c r="F62" i="6"/>
  <c r="F63" i="6"/>
  <c r="F73" i="6"/>
  <c r="F88" i="6"/>
  <c r="F90" i="6"/>
  <c r="F91" i="6"/>
  <c r="F92" i="6"/>
  <c r="F93" i="6"/>
  <c r="F94" i="6"/>
  <c r="F95" i="6"/>
  <c r="F102" i="6"/>
  <c r="E103" i="6"/>
  <c r="E96" i="6"/>
  <c r="G82" i="6"/>
  <c r="E82" i="6"/>
  <c r="J48" i="6"/>
  <c r="J109" i="6" l="1"/>
  <c r="I109" i="6"/>
  <c r="J108" i="6"/>
  <c r="J107" i="6"/>
  <c r="J106" i="6"/>
  <c r="J105" i="6"/>
  <c r="J104" i="6"/>
  <c r="G103" i="6"/>
  <c r="D103" i="6"/>
  <c r="F103" i="6" s="1"/>
  <c r="J102" i="6"/>
  <c r="J101" i="6"/>
  <c r="J100" i="6"/>
  <c r="J99" i="6"/>
  <c r="J98" i="6"/>
  <c r="J97" i="6"/>
  <c r="G96" i="6"/>
  <c r="D96" i="6"/>
  <c r="F96" i="6" s="1"/>
  <c r="J95" i="6"/>
  <c r="I95" i="6"/>
  <c r="J94" i="6"/>
  <c r="I94" i="6"/>
  <c r="J93" i="6"/>
  <c r="I93" i="6"/>
  <c r="J92" i="6"/>
  <c r="I92" i="6"/>
  <c r="J91" i="6"/>
  <c r="I91" i="6"/>
  <c r="J90" i="6"/>
  <c r="I90" i="6"/>
  <c r="G89" i="6"/>
  <c r="E89" i="6"/>
  <c r="D89" i="6"/>
  <c r="J88" i="6"/>
  <c r="I88" i="6"/>
  <c r="J83" i="6"/>
  <c r="D82" i="6"/>
  <c r="F82" i="6" s="1"/>
  <c r="J81" i="6"/>
  <c r="J80" i="6"/>
  <c r="J79" i="6"/>
  <c r="J76" i="6"/>
  <c r="J75" i="6"/>
  <c r="J73" i="6"/>
  <c r="I73" i="6"/>
  <c r="J72" i="6"/>
  <c r="J70" i="6"/>
  <c r="J69" i="6"/>
  <c r="J68" i="6"/>
  <c r="J67" i="6"/>
  <c r="G66" i="6"/>
  <c r="E66" i="6"/>
  <c r="D66" i="6"/>
  <c r="J65" i="6"/>
  <c r="G64" i="6"/>
  <c r="E64" i="6"/>
  <c r="D64" i="6"/>
  <c r="J63" i="6"/>
  <c r="I63" i="6"/>
  <c r="J62" i="6"/>
  <c r="I62" i="6"/>
  <c r="J61" i="6"/>
  <c r="I61" i="6"/>
  <c r="J60" i="6"/>
  <c r="G59" i="6"/>
  <c r="E59" i="6"/>
  <c r="D59" i="6"/>
  <c r="J58" i="6"/>
  <c r="I58" i="6"/>
  <c r="J56" i="6"/>
  <c r="J55" i="6"/>
  <c r="I55" i="6"/>
  <c r="G54" i="6"/>
  <c r="E54" i="6"/>
  <c r="D54" i="6"/>
  <c r="J53" i="6"/>
  <c r="I53" i="6"/>
  <c r="J52" i="6"/>
  <c r="J51" i="6"/>
  <c r="I41" i="6"/>
  <c r="J40" i="6"/>
  <c r="I40" i="6"/>
  <c r="J39" i="6"/>
  <c r="E38" i="6"/>
  <c r="D38" i="6"/>
  <c r="J37" i="6"/>
  <c r="J36" i="6"/>
  <c r="J35" i="6"/>
  <c r="G34" i="6"/>
  <c r="E34" i="6"/>
  <c r="D34" i="6"/>
  <c r="J33" i="6"/>
  <c r="I33" i="6"/>
  <c r="J32" i="6"/>
  <c r="J31" i="6"/>
  <c r="J30" i="6"/>
  <c r="J29" i="6"/>
  <c r="J28" i="6"/>
  <c r="G27" i="6"/>
  <c r="E27" i="6"/>
  <c r="D27" i="6"/>
  <c r="J26" i="6"/>
  <c r="G25" i="6"/>
  <c r="E25" i="6"/>
  <c r="D25" i="6"/>
  <c r="I22" i="6"/>
  <c r="F22" i="6"/>
  <c r="H17" i="6"/>
  <c r="G17" i="6"/>
  <c r="E17" i="6"/>
  <c r="D17" i="6"/>
  <c r="I16" i="6"/>
  <c r="F16" i="6"/>
  <c r="I15" i="6"/>
  <c r="F15" i="6"/>
  <c r="I14" i="6"/>
  <c r="F14" i="6"/>
  <c r="F25" i="6" l="1"/>
  <c r="F54" i="6"/>
  <c r="I54" i="6"/>
  <c r="F74" i="6"/>
  <c r="F59" i="6"/>
  <c r="F64" i="6"/>
  <c r="I64" i="6"/>
  <c r="F66" i="6"/>
  <c r="I74" i="6"/>
  <c r="F89" i="6"/>
  <c r="F17" i="6"/>
  <c r="I17" i="6"/>
  <c r="J59" i="6"/>
  <c r="J66" i="6"/>
  <c r="J89" i="6"/>
  <c r="J103" i="6"/>
  <c r="I25" i="6"/>
  <c r="F38" i="6"/>
  <c r="I38" i="6"/>
  <c r="J49" i="6"/>
  <c r="I59" i="6"/>
  <c r="J64" i="6"/>
  <c r="I66" i="6"/>
  <c r="J74" i="6"/>
  <c r="J82" i="6"/>
  <c r="I89" i="6"/>
  <c r="G110" i="6"/>
  <c r="G115" i="6" s="1"/>
  <c r="I82" i="6"/>
  <c r="F41" i="6"/>
  <c r="J38" i="6"/>
  <c r="I34" i="6"/>
  <c r="J34" i="6"/>
  <c r="F34" i="6"/>
  <c r="E110" i="6"/>
  <c r="I27" i="6"/>
  <c r="F27" i="6"/>
  <c r="D110" i="6"/>
  <c r="D115" i="6" s="1"/>
  <c r="J25" i="6"/>
  <c r="J41" i="6"/>
  <c r="J54" i="6"/>
  <c r="J96" i="6"/>
  <c r="J27" i="6"/>
  <c r="I96" i="6"/>
  <c r="I103" i="6"/>
  <c r="E115" i="6" l="1"/>
  <c r="F115" i="6" s="1"/>
  <c r="J110" i="6"/>
  <c r="F110" i="6"/>
  <c r="H115" i="6"/>
  <c r="I115" i="6" s="1"/>
  <c r="I110" i="6"/>
</calcChain>
</file>

<file path=xl/sharedStrings.xml><?xml version="1.0" encoding="utf-8"?>
<sst xmlns="http://schemas.openxmlformats.org/spreadsheetml/2006/main" count="147" uniqueCount="63">
  <si>
    <t>Отчет об исполнении кассового плана бюджета Труновского муниципального округа Ставропольского края</t>
  </si>
  <si>
    <t>Наименование</t>
  </si>
  <si>
    <t>показателя кассового плана</t>
  </si>
  <si>
    <t xml:space="preserve">Наименование главного распорядителя бюджетных средств </t>
  </si>
  <si>
    <t>Коды дополнительных классификаторов</t>
  </si>
  <si>
    <t>(тип средств)</t>
  </si>
  <si>
    <t>Прогноз на год с учетом изменений, рублей</t>
  </si>
  <si>
    <t>Исполнено</t>
  </si>
  <si>
    <t>в том числе</t>
  </si>
  <si>
    <t>сумма,</t>
  </si>
  <si>
    <t>рублей</t>
  </si>
  <si>
    <t>к прогнозу на год, %</t>
  </si>
  <si>
    <t>прогноз на текущий период с учетом изменений, рублей</t>
  </si>
  <si>
    <t>исполнено</t>
  </si>
  <si>
    <t>за текущий период</t>
  </si>
  <si>
    <t>к прогнозу на текущий период, %</t>
  </si>
  <si>
    <t>Раздел 1. Прогноз кассовых поступлений в бюджет</t>
  </si>
  <si>
    <r>
      <t xml:space="preserve">1.1. Прогноз кассовых поступлений по доходам в бюджет </t>
    </r>
    <r>
      <rPr>
        <sz val="14"/>
        <rFont val="Times New Roman"/>
        <family val="1"/>
        <charset val="204"/>
      </rPr>
      <t>муниципального округа</t>
    </r>
  </si>
  <si>
    <t>Итого по подразделу 1.1</t>
  </si>
  <si>
    <t>Х</t>
  </si>
  <si>
    <t>1.2. Прогноз кассовых поступлений по источникам финансирования дефицита бюджета муниципального округа</t>
  </si>
  <si>
    <t>Итого по подразделу 1.2</t>
  </si>
  <si>
    <t>Всего по разделу 1</t>
  </si>
  <si>
    <t>Раздел 2. Прогноз кассовых выплат из бюджета муниципального округа</t>
  </si>
  <si>
    <t>2.1. Прогноз кассовых выплат по расходам бюджета муниципального округа</t>
  </si>
  <si>
    <t>Итого по подразделу 2.1</t>
  </si>
  <si>
    <t>2.2. Прогноз кассовых выплат по источникам финансирования дефицита бюджета муниципального округа</t>
  </si>
  <si>
    <t>Итого по подразделу 2.2</t>
  </si>
  <si>
    <t>Всего по разделу 2</t>
  </si>
  <si>
    <t>ДУМА ТРУНОВСКОГО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</si>
  <si>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</si>
  <si>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ФИНАНСОВОЕ УПРАВЛЕНИЕ АДМИНИСТРАЦИИ ТРУНОВСКОГО МУНИЦИПАЛЬНОГО ОКРУГА СТАВРОПОЛЬСКОГО КРАЯ</t>
  </si>
  <si>
    <t>ОТДЕЛ ОБРАЗОВАНИЯ АДМИНИСТРАЦИИ ТРУНОВСКОГО МУНИЦИПАЛЬНОГО ОКРУГА СТАВРОПОЛЬСКОГО КРАЯ</t>
  </si>
  <si>
    <t>ОТДЕЛ КУЛЬТУРЫ АДМИНИСТРАЦИИ ТРУНОВСКОГО МУНИЦИПАЛЬНОГО ОКРУГА СТАВРОПОЛЬСКОГО КРАЯ</t>
  </si>
  <si>
    <t>УПРАВЛЕНИЕ ТРУДА И СОЦИАЛЬНОЙ ЗАЩИТЫ НАСЕЛЕНИЯ АДМИНИСТРАЦИИ ТРУНОВСКОГО МУНИЦИПАЛЬНОГО ОКРУГА СТАВРОПОЛЬСКОГО КРАЯ</t>
  </si>
  <si>
    <t>КОМИТЕТ ПО ФИЗИЧЕСКОЙ КУЛЬТУРЕ И СПОРТУ АДМИНИСТРАЦИИ ТРУНОВСКОГО МУНИЦИПАЛЬНОГО ОКРУГА СТАВРОПОЛЬСКОГО КРАЯ</t>
  </si>
  <si>
    <t>КОНТРОЛЬНО-РЕВИЗИОННАЯ КОМИССИЯ ТРУНОВСКОГО МУНИЦИПАЛЬНОГО ОКРУГА СТАВРОПОЛЬСКОГО КРАЯ</t>
  </si>
  <si>
    <t>ТЕРРИТОРИАЛЬНОЕ УПРАВЛЕНИЕ АДМИНИСТРАЦИИ ТРУНОВСКОГО МУНИЦИПАЛЬНОГО ОКРУГА СТАВРОПОЛЬСКОГО КРАЯ В СЕЛЕ БЕЗОПАСНОМ</t>
  </si>
  <si>
    <t>ТЕРРИТОРИАЛЬНОЕ УПРАВЛЕНИЕ АДМИНИСТРАЦИИ ТРУНОВСКОГО МУНИЦИПАЛЬНОГО ОКРУГА СТАВРОПОЛЬСКОГО КРАЯ В СЕЛЕ ДОНСКОМ</t>
  </si>
  <si>
    <t>ТЕРРИТОРИАЛЬНОЕ УПРАВЛЕНИЕ АДМИНИСТРАЦИИ ТРУНОВСКОГО МУНИЦИПАЛЬНОГО ОКРУГА СТАВРОПОЛЬСКОГО КРАЯ В ПОСЕЛКЕ ИМ. КИРОВА</t>
  </si>
  <si>
    <t>ТЕРРИТОРИАЛЬНОЕ УПРАВЛЕНИЕ АДМИНИСТРАЦИИ ТРУНОВСКОГО МУНИЦИПАЛЬНОГО ОКРУГА СТАВРОПОЛЬСКОГО КРАЯ В СЕЛЕ НОВАЯ КУГУЛЬТА</t>
  </si>
  <si>
    <t>ТЕРРИТОРИАЛЬНОЕ УПРАВЛЕНИЕ АДМИНИСТРАЦИИ ТРУНОВСКОГО МУНИЦИПАЛЬНОГО ОКРУГА СТАВРОПОЛЬСКОГО КРАЯ В СЕЛЕ ПОДЛЕСНОМ</t>
  </si>
  <si>
    <t>ТЕРРИТОРИАЛЬНОЕ УПРАВЛЕНИЕ АДМИНИСТРАЦИИ ТРУНОВСКОГО МУНИЦИПАЛЬНОГО ОКРУГА СТАВРОПОЛЬСКОГО КРАЯ В СЕЛЕ ТРУНОВСКОМ</t>
  </si>
  <si>
    <t>Средства местного бюджета</t>
  </si>
  <si>
    <t>Средства краевого бюджета</t>
  </si>
  <si>
    <t>Средства федерального бюджета</t>
  </si>
  <si>
    <t>Средства местного бюджета, в целях софинансирования которых из федерального бюджета предоставляются субсидии</t>
  </si>
  <si>
    <t>Средства местного бюджета, в целях софинансирования которых из краевого бюджета предоставляются субсидии и иные межбюджетные трансферты</t>
  </si>
  <si>
    <t>Е.И. Чернышова</t>
  </si>
  <si>
    <t>Средства дотаций (при необходимости), иных межбюджетных трансфертов из федерального бюджета без кода цели (аналитического кода, используемого Федеральным казначейством в целях санкционирования операций с целевыми расходами)</t>
  </si>
  <si>
    <t>01.03.15</t>
  </si>
  <si>
    <t>Средства от физических лиц, индивидуальных предпринимателей и организаций на реализацию инициативных проектов</t>
  </si>
  <si>
    <t>финансового управления АТМО СК</t>
  </si>
  <si>
    <t>(подпись)</t>
  </si>
  <si>
    <t>Средства краевого и местного бюджета, в целях софинансирования которых из федерального бюджета предоставляются субсидии и иные межбюджетные трансферты</t>
  </si>
  <si>
    <t>Отдел имущественных и земельных отношений администрации Труновского муниципального округа Ставропольского края</t>
  </si>
  <si>
    <t>01.01.12</t>
  </si>
  <si>
    <t>Начальник отдела доходов бюджета</t>
  </si>
  <si>
    <t>Средства местного бюджета, в целях софинансирования которых из краевого бюджета предоставляются субсидии</t>
  </si>
  <si>
    <t>Заместитель начальника управления-начальник отдела планирования и анализа бюджета</t>
  </si>
  <si>
    <t>Н.Н. Салова</t>
  </si>
  <si>
    <t xml:space="preserve">на «01» июля 2025 г. </t>
  </si>
  <si>
    <t>(2 квартал)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</si>
</sst>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\.00\.00"/>
    <numFmt numFmtId="166" formatCode="000"/>
    <numFmt numFmtId="167" formatCode="#,##0.00_ ;[Red]\-#,##0.00\ "/>
  </numFmts>
  <fonts count="7" x14ac:knownFonts="1">
    <font>
      <sz val="10"/>
      <name val="Arial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/>
      <protection hidden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166" fontId="5" fillId="0" borderId="1" xfId="0" applyNumberFormat="1" applyFont="1" applyFill="1" applyBorder="1" applyAlignment="1" applyProtection="1">
      <alignment horizontal="center" vertical="top" wrapText="1"/>
      <protection hidden="1"/>
    </xf>
    <xf numFmtId="0" fontId="6" fillId="0" borderId="4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166" fontId="6" fillId="0" borderId="1" xfId="0" applyNumberFormat="1" applyFont="1" applyFill="1" applyBorder="1" applyAlignment="1" applyProtection="1">
      <alignment horizontal="center" vertical="top" wrapText="1"/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3" fillId="0" borderId="0" xfId="0" applyFont="1" applyFill="1" applyAlignment="1"/>
    <xf numFmtId="0" fontId="3" fillId="0" borderId="5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 applyProtection="1">
      <protection hidden="1"/>
    </xf>
    <xf numFmtId="4" fontId="3" fillId="0" borderId="1" xfId="1" applyNumberFormat="1" applyFont="1" applyFill="1" applyBorder="1" applyAlignment="1" applyProtection="1">
      <protection hidden="1"/>
    </xf>
    <xf numFmtId="164" fontId="3" fillId="0" borderId="1" xfId="0" applyNumberFormat="1" applyFont="1" applyFill="1" applyBorder="1" applyAlignment="1" applyProtection="1">
      <protection hidden="1"/>
    </xf>
    <xf numFmtId="167" fontId="3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2" xfId="0" applyFont="1" applyFill="1" applyBorder="1" applyAlignment="1"/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/>
    </xf>
    <xf numFmtId="49" fontId="5" fillId="0" borderId="6" xfId="0" applyNumberFormat="1" applyFont="1" applyFill="1" applyBorder="1" applyAlignment="1" applyProtection="1">
      <alignment horizontal="center"/>
      <protection hidden="1"/>
    </xf>
    <xf numFmtId="4" fontId="3" fillId="0" borderId="6" xfId="1" applyNumberFormat="1" applyFont="1" applyFill="1" applyBorder="1" applyAlignment="1" applyProtection="1">
      <protection hidden="1"/>
    </xf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 applyProtection="1">
      <protection hidden="1"/>
    </xf>
    <xf numFmtId="0" fontId="3" fillId="0" borderId="0" xfId="0" applyFont="1" applyFill="1" applyAlignment="1">
      <alignment horizontal="center"/>
    </xf>
    <xf numFmtId="165" fontId="3" fillId="0" borderId="1" xfId="0" applyNumberFormat="1" applyFont="1" applyFill="1" applyBorder="1" applyAlignment="1" applyProtection="1">
      <alignment horizontal="center"/>
      <protection hidden="1"/>
    </xf>
    <xf numFmtId="49" fontId="3" fillId="0" borderId="1" xfId="0" applyNumberFormat="1" applyFont="1" applyFill="1" applyBorder="1" applyAlignment="1" applyProtection="1">
      <alignment horizontal="center"/>
      <protection hidden="1"/>
    </xf>
    <xf numFmtId="165" fontId="3" fillId="0" borderId="1" xfId="0" applyNumberFormat="1" applyFont="1" applyFill="1" applyBorder="1" applyAlignment="1" applyProtection="1">
      <alignment horizontal="center" vertical="top"/>
      <protection hidden="1"/>
    </xf>
    <xf numFmtId="165" fontId="3" fillId="0" borderId="1" xfId="0" applyNumberFormat="1" applyFont="1" applyFill="1" applyBorder="1" applyAlignment="1" applyProtection="1">
      <alignment horizontal="center" wrapText="1"/>
      <protection hidden="1"/>
    </xf>
    <xf numFmtId="165" fontId="3" fillId="0" borderId="1" xfId="1" applyNumberFormat="1" applyFont="1" applyFill="1" applyBorder="1" applyAlignment="1" applyProtection="1">
      <alignment horizontal="center" wrapText="1"/>
      <protection hidden="1"/>
    </xf>
    <xf numFmtId="4" fontId="2" fillId="0" borderId="1" xfId="0" applyNumberFormat="1" applyFont="1" applyFill="1" applyBorder="1" applyAlignment="1">
      <alignment wrapText="1"/>
    </xf>
    <xf numFmtId="164" fontId="3" fillId="0" borderId="13" xfId="0" applyNumberFormat="1" applyFont="1" applyFill="1" applyBorder="1" applyAlignment="1" applyProtection="1">
      <protection hidden="1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/>
    <xf numFmtId="4" fontId="2" fillId="0" borderId="1" xfId="0" applyNumberFormat="1" applyFont="1" applyFill="1" applyBorder="1" applyAlignment="1"/>
    <xf numFmtId="4" fontId="3" fillId="0" borderId="1" xfId="0" applyNumberFormat="1" applyFont="1" applyFill="1" applyBorder="1" applyAlignment="1"/>
    <xf numFmtId="4" fontId="3" fillId="0" borderId="6" xfId="0" applyNumberFormat="1" applyFont="1" applyFill="1" applyBorder="1" applyAlignment="1"/>
    <xf numFmtId="0" fontId="2" fillId="0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12" xfId="0" applyFont="1" applyFill="1" applyBorder="1" applyAlignment="1"/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4" fontId="3" fillId="0" borderId="16" xfId="0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3"/>
  <sheetViews>
    <sheetView tabSelected="1" topLeftCell="A11" zoomScale="80" zoomScaleNormal="80" workbookViewId="0">
      <selection activeCell="I66" sqref="I66"/>
    </sheetView>
  </sheetViews>
  <sheetFormatPr defaultRowHeight="15.5" x14ac:dyDescent="0.35"/>
  <cols>
    <col min="1" max="1" width="20.54296875" style="8" customWidth="1"/>
    <col min="2" max="2" width="27.453125" style="9" customWidth="1"/>
    <col min="3" max="3" width="9" style="8" customWidth="1"/>
    <col min="4" max="4" width="18.1796875" style="15" customWidth="1"/>
    <col min="5" max="5" width="22.1796875" style="15" customWidth="1"/>
    <col min="6" max="6" width="16.54296875" style="55" customWidth="1"/>
    <col min="7" max="8" width="19.81640625" style="15" customWidth="1"/>
    <col min="9" max="9" width="17" style="55" customWidth="1"/>
    <col min="10" max="10" width="18.54296875" style="8" hidden="1" customWidth="1"/>
    <col min="11" max="16384" width="8.7265625" style="8"/>
  </cols>
  <sheetData>
    <row r="2" spans="1:9" ht="18" x14ac:dyDescent="0.3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 ht="18" x14ac:dyDescent="0.3">
      <c r="A3" s="71" t="s">
        <v>61</v>
      </c>
      <c r="B3" s="71"/>
      <c r="C3" s="71"/>
      <c r="D3" s="71"/>
      <c r="E3" s="71"/>
      <c r="F3" s="71"/>
      <c r="G3" s="71"/>
      <c r="H3" s="71"/>
      <c r="I3" s="71"/>
    </row>
    <row r="4" spans="1:9" ht="18" x14ac:dyDescent="0.35">
      <c r="A4" s="37"/>
    </row>
    <row r="5" spans="1:9" ht="65" x14ac:dyDescent="0.3">
      <c r="A5" s="7" t="s">
        <v>1</v>
      </c>
      <c r="B5" s="72" t="s">
        <v>3</v>
      </c>
      <c r="C5" s="7" t="s">
        <v>4</v>
      </c>
      <c r="D5" s="68" t="s">
        <v>6</v>
      </c>
      <c r="E5" s="75" t="s">
        <v>7</v>
      </c>
      <c r="F5" s="76"/>
      <c r="G5" s="66" t="s">
        <v>8</v>
      </c>
      <c r="H5" s="66"/>
      <c r="I5" s="66"/>
    </row>
    <row r="6" spans="1:9" ht="26" x14ac:dyDescent="0.3">
      <c r="A6" s="1" t="s">
        <v>2</v>
      </c>
      <c r="B6" s="72"/>
      <c r="C6" s="2" t="s">
        <v>5</v>
      </c>
      <c r="D6" s="68"/>
      <c r="E6" s="83"/>
      <c r="F6" s="79"/>
      <c r="G6" s="66" t="s">
        <v>62</v>
      </c>
      <c r="H6" s="67"/>
      <c r="I6" s="67"/>
    </row>
    <row r="7" spans="1:9" x14ac:dyDescent="0.3">
      <c r="A7" s="1"/>
      <c r="B7" s="72"/>
      <c r="C7" s="2"/>
      <c r="D7" s="73"/>
      <c r="E7" s="39" t="s">
        <v>9</v>
      </c>
      <c r="F7" s="74" t="s">
        <v>11</v>
      </c>
      <c r="G7" s="73" t="s">
        <v>12</v>
      </c>
      <c r="H7" s="75" t="s">
        <v>13</v>
      </c>
      <c r="I7" s="76"/>
    </row>
    <row r="8" spans="1:9" x14ac:dyDescent="0.3">
      <c r="A8" s="1"/>
      <c r="B8" s="72"/>
      <c r="C8" s="2"/>
      <c r="D8" s="73"/>
      <c r="E8" s="16" t="s">
        <v>10</v>
      </c>
      <c r="F8" s="74"/>
      <c r="G8" s="73"/>
      <c r="H8" s="77" t="s">
        <v>14</v>
      </c>
      <c r="I8" s="78"/>
    </row>
    <row r="9" spans="1:9" x14ac:dyDescent="0.3">
      <c r="A9" s="1"/>
      <c r="B9" s="72"/>
      <c r="C9" s="2"/>
      <c r="D9" s="73"/>
      <c r="E9" s="16"/>
      <c r="F9" s="74"/>
      <c r="G9" s="73"/>
      <c r="H9" s="77"/>
      <c r="I9" s="79"/>
    </row>
    <row r="10" spans="1:9" x14ac:dyDescent="0.3">
      <c r="A10" s="1"/>
      <c r="B10" s="72"/>
      <c r="C10" s="2"/>
      <c r="D10" s="73"/>
      <c r="E10" s="16"/>
      <c r="F10" s="74"/>
      <c r="G10" s="73"/>
      <c r="H10" s="39" t="s">
        <v>9</v>
      </c>
      <c r="I10" s="80" t="s">
        <v>15</v>
      </c>
    </row>
    <row r="11" spans="1:9" x14ac:dyDescent="0.3">
      <c r="A11" s="3"/>
      <c r="B11" s="72"/>
      <c r="C11" s="3"/>
      <c r="D11" s="73"/>
      <c r="E11" s="24"/>
      <c r="F11" s="74"/>
      <c r="G11" s="73"/>
      <c r="H11" s="24" t="s">
        <v>10</v>
      </c>
      <c r="I11" s="81"/>
    </row>
    <row r="12" spans="1:9" x14ac:dyDescent="0.3">
      <c r="A12" s="82" t="s">
        <v>16</v>
      </c>
      <c r="B12" s="66"/>
      <c r="C12" s="82"/>
      <c r="D12" s="66"/>
      <c r="E12" s="82"/>
      <c r="F12" s="66"/>
      <c r="G12" s="66"/>
      <c r="H12" s="82"/>
      <c r="I12" s="66"/>
    </row>
    <row r="13" spans="1:9" x14ac:dyDescent="0.3">
      <c r="A13" s="66" t="s">
        <v>17</v>
      </c>
      <c r="B13" s="66"/>
      <c r="C13" s="66"/>
      <c r="D13" s="66"/>
      <c r="E13" s="66"/>
      <c r="F13" s="66"/>
      <c r="G13" s="66"/>
      <c r="H13" s="66"/>
      <c r="I13" s="66"/>
    </row>
    <row r="14" spans="1:9" x14ac:dyDescent="0.3">
      <c r="A14" s="36"/>
      <c r="B14" s="4" t="s">
        <v>19</v>
      </c>
      <c r="C14" s="6">
        <v>10101</v>
      </c>
      <c r="D14" s="33">
        <v>655825294.39999998</v>
      </c>
      <c r="E14" s="33">
        <v>176035800.09</v>
      </c>
      <c r="F14" s="56">
        <f t="shared" ref="F14:F17" si="0">E14/D14*100</f>
        <v>26.841874138302529</v>
      </c>
      <c r="G14" s="33">
        <v>655825294.39999998</v>
      </c>
      <c r="H14" s="33">
        <v>176035800.09</v>
      </c>
      <c r="I14" s="49">
        <f t="shared" ref="I14:I17" si="1">H14/G14*100</f>
        <v>26.841874138302529</v>
      </c>
    </row>
    <row r="15" spans="1:9" x14ac:dyDescent="0.3">
      <c r="A15" s="36"/>
      <c r="B15" s="4" t="s">
        <v>19</v>
      </c>
      <c r="C15" s="6">
        <v>10301</v>
      </c>
      <c r="D15" s="33">
        <v>27881133.710000001</v>
      </c>
      <c r="E15" s="33">
        <v>14875278.289999999</v>
      </c>
      <c r="F15" s="56">
        <f t="shared" si="0"/>
        <v>53.352487186217786</v>
      </c>
      <c r="G15" s="33">
        <v>27881133.710000001</v>
      </c>
      <c r="H15" s="33">
        <v>14875278.289999999</v>
      </c>
      <c r="I15" s="49">
        <f t="shared" si="1"/>
        <v>53.352487186217786</v>
      </c>
    </row>
    <row r="16" spans="1:9" x14ac:dyDescent="0.3">
      <c r="A16" s="36"/>
      <c r="B16" s="4" t="s">
        <v>19</v>
      </c>
      <c r="C16" s="6">
        <v>10306</v>
      </c>
      <c r="D16" s="33">
        <v>614428048.25</v>
      </c>
      <c r="E16" s="33">
        <v>109627457.56999999</v>
      </c>
      <c r="F16" s="56">
        <f t="shared" si="0"/>
        <v>17.842196150100641</v>
      </c>
      <c r="G16" s="33">
        <v>614428048.25</v>
      </c>
      <c r="H16" s="33">
        <v>109627457.56999999</v>
      </c>
      <c r="I16" s="49">
        <f t="shared" si="1"/>
        <v>17.842196150100641</v>
      </c>
    </row>
    <row r="17" spans="1:10" ht="31" x14ac:dyDescent="0.3">
      <c r="A17" s="36" t="s">
        <v>18</v>
      </c>
      <c r="B17" s="4" t="s">
        <v>19</v>
      </c>
      <c r="C17" s="36" t="s">
        <v>19</v>
      </c>
      <c r="D17" s="33">
        <f>SUM(D14:D16)</f>
        <v>1298134476.3600001</v>
      </c>
      <c r="E17" s="33">
        <f>SUM(E14:E16)</f>
        <v>300538535.94999999</v>
      </c>
      <c r="F17" s="56">
        <f t="shared" si="0"/>
        <v>23.151571845831963</v>
      </c>
      <c r="G17" s="34">
        <f>SUM(G14:G16)</f>
        <v>1298134476.3600001</v>
      </c>
      <c r="H17" s="33">
        <f>SUM(H14:H16)</f>
        <v>300538535.94999999</v>
      </c>
      <c r="I17" s="56">
        <f t="shared" si="1"/>
        <v>23.151571845831963</v>
      </c>
    </row>
    <row r="18" spans="1:10" x14ac:dyDescent="0.3">
      <c r="A18" s="66" t="s">
        <v>20</v>
      </c>
      <c r="B18" s="66"/>
      <c r="C18" s="66"/>
      <c r="D18" s="66"/>
      <c r="E18" s="66"/>
      <c r="F18" s="66"/>
      <c r="G18" s="66"/>
      <c r="H18" s="66"/>
      <c r="I18" s="66"/>
    </row>
    <row r="19" spans="1:10" x14ac:dyDescent="0.3">
      <c r="A19" s="36"/>
      <c r="B19" s="4"/>
      <c r="C19" s="36"/>
      <c r="D19" s="17"/>
      <c r="E19" s="38"/>
      <c r="F19" s="59"/>
      <c r="G19" s="38"/>
      <c r="H19" s="38"/>
      <c r="I19" s="52"/>
    </row>
    <row r="20" spans="1:10" x14ac:dyDescent="0.3">
      <c r="A20" s="36"/>
      <c r="B20" s="4"/>
      <c r="C20" s="36"/>
      <c r="D20" s="35">
        <v>38987469.640000001</v>
      </c>
      <c r="E20" s="35">
        <v>-27845750.530000001</v>
      </c>
      <c r="F20" s="60"/>
      <c r="G20" s="35">
        <v>38987469.640000001</v>
      </c>
      <c r="H20" s="35">
        <v>-27845750.530000001</v>
      </c>
      <c r="I20" s="53"/>
    </row>
    <row r="21" spans="1:10" ht="31" x14ac:dyDescent="0.3">
      <c r="A21" s="36" t="s">
        <v>21</v>
      </c>
      <c r="B21" s="4" t="s">
        <v>19</v>
      </c>
      <c r="C21" s="36" t="s">
        <v>19</v>
      </c>
      <c r="D21" s="33"/>
      <c r="E21" s="33"/>
      <c r="F21" s="49"/>
      <c r="G21" s="33"/>
      <c r="H21" s="33"/>
      <c r="I21" s="53"/>
    </row>
    <row r="22" spans="1:10" x14ac:dyDescent="0.3">
      <c r="A22" s="36" t="s">
        <v>22</v>
      </c>
      <c r="B22" s="4" t="s">
        <v>19</v>
      </c>
      <c r="C22" s="36" t="s">
        <v>19</v>
      </c>
      <c r="D22" s="33">
        <v>1467198050.03</v>
      </c>
      <c r="E22" s="33">
        <v>1046280472.15</v>
      </c>
      <c r="F22" s="56">
        <f t="shared" ref="F22" si="2">E22/D22*100</f>
        <v>71.311468286684715</v>
      </c>
      <c r="G22" s="33">
        <v>1068479036.38</v>
      </c>
      <c r="H22" s="33">
        <v>1046280472.15</v>
      </c>
      <c r="I22" s="51">
        <f t="shared" ref="I22" si="3">H22/G22*100</f>
        <v>97.922414621702956</v>
      </c>
    </row>
    <row r="23" spans="1:10" x14ac:dyDescent="0.3">
      <c r="A23" s="66" t="s">
        <v>23</v>
      </c>
      <c r="B23" s="66"/>
      <c r="C23" s="66"/>
      <c r="D23" s="66"/>
      <c r="E23" s="66"/>
      <c r="F23" s="66"/>
      <c r="G23" s="66"/>
      <c r="H23" s="66"/>
      <c r="I23" s="66"/>
    </row>
    <row r="24" spans="1:10" x14ac:dyDescent="0.3">
      <c r="A24" s="67" t="s">
        <v>24</v>
      </c>
      <c r="B24" s="67"/>
      <c r="C24" s="67"/>
      <c r="D24" s="67"/>
      <c r="E24" s="67"/>
      <c r="F24" s="67"/>
      <c r="G24" s="67"/>
      <c r="H24" s="67"/>
      <c r="I24" s="67"/>
    </row>
    <row r="25" spans="1:10" ht="32" thickBot="1" x14ac:dyDescent="0.4">
      <c r="A25" s="40"/>
      <c r="B25" s="11" t="s">
        <v>29</v>
      </c>
      <c r="C25" s="32"/>
      <c r="D25" s="18">
        <f>D26</f>
        <v>5196850</v>
      </c>
      <c r="E25" s="18">
        <f t="shared" ref="E25:H25" si="4">E26</f>
        <v>2505692.1</v>
      </c>
      <c r="F25" s="57">
        <f t="shared" ref="F25:F33" si="5">E25/D25*100</f>
        <v>48.215594061787428</v>
      </c>
      <c r="G25" s="18">
        <f t="shared" si="4"/>
        <v>2505692.1</v>
      </c>
      <c r="H25" s="18">
        <f t="shared" si="4"/>
        <v>2505692.1</v>
      </c>
      <c r="I25" s="18">
        <f t="shared" ref="I25:I104" si="6">H25/G25*100</f>
        <v>100</v>
      </c>
      <c r="J25" s="27">
        <f>G25-E25</f>
        <v>0</v>
      </c>
    </row>
    <row r="26" spans="1:10" x14ac:dyDescent="0.35">
      <c r="A26" s="36"/>
      <c r="B26" s="10" t="s">
        <v>43</v>
      </c>
      <c r="C26" s="44">
        <v>10101</v>
      </c>
      <c r="D26" s="42">
        <v>5196850</v>
      </c>
      <c r="E26" s="42">
        <v>2505692.1</v>
      </c>
      <c r="F26" s="42">
        <f>E26/D26*100</f>
        <v>48.215594061787428</v>
      </c>
      <c r="G26" s="42">
        <v>2505692.1</v>
      </c>
      <c r="H26" s="42">
        <v>2505692.1</v>
      </c>
      <c r="I26" s="85">
        <f>H26/G26*100</f>
        <v>100</v>
      </c>
      <c r="J26" s="27">
        <f t="shared" ref="J26:J40" si="7">G26-E26</f>
        <v>0</v>
      </c>
    </row>
    <row r="27" spans="1:10" ht="32" thickBot="1" x14ac:dyDescent="0.4">
      <c r="A27" s="36"/>
      <c r="B27" s="12" t="s">
        <v>30</v>
      </c>
      <c r="C27" s="44"/>
      <c r="D27" s="19">
        <f>D28+D29+D30+D31+D32</f>
        <v>263899303.17000002</v>
      </c>
      <c r="E27" s="19">
        <f>E28+E29+E30+E31+E32</f>
        <v>147457738.47</v>
      </c>
      <c r="F27" s="57">
        <f t="shared" si="5"/>
        <v>55.876516799671094</v>
      </c>
      <c r="G27" s="19">
        <f>G28+G29+G30+G31+G32</f>
        <v>147457738.47</v>
      </c>
      <c r="H27" s="19">
        <f>H28+H29+H30+H31+H32</f>
        <v>147457738.47</v>
      </c>
      <c r="I27" s="57">
        <f t="shared" si="6"/>
        <v>100</v>
      </c>
      <c r="J27" s="27">
        <f t="shared" si="7"/>
        <v>0</v>
      </c>
    </row>
    <row r="28" spans="1:10" ht="16" thickBot="1" x14ac:dyDescent="0.4">
      <c r="A28" s="36"/>
      <c r="B28" s="10" t="s">
        <v>43</v>
      </c>
      <c r="C28" s="44">
        <v>10101</v>
      </c>
      <c r="D28" s="21">
        <v>143443602.43000001</v>
      </c>
      <c r="E28" s="21">
        <v>64720039.850000001</v>
      </c>
      <c r="F28" s="42">
        <f t="shared" si="5"/>
        <v>45.118805407569965</v>
      </c>
      <c r="G28" s="21">
        <v>64720039.850000001</v>
      </c>
      <c r="H28" s="21">
        <v>64720039.850000001</v>
      </c>
      <c r="I28" s="85">
        <f t="shared" si="6"/>
        <v>100</v>
      </c>
      <c r="J28" s="27">
        <f t="shared" si="7"/>
        <v>0</v>
      </c>
    </row>
    <row r="29" spans="1:10" ht="16.5" customHeight="1" thickBot="1" x14ac:dyDescent="0.4">
      <c r="A29" s="36"/>
      <c r="B29" s="10" t="s">
        <v>54</v>
      </c>
      <c r="C29" s="44">
        <v>10111</v>
      </c>
      <c r="D29" s="21">
        <v>226945.7</v>
      </c>
      <c r="E29" s="21">
        <v>78054.720000000001</v>
      </c>
      <c r="F29" s="42">
        <f t="shared" si="5"/>
        <v>34.393566390550689</v>
      </c>
      <c r="G29" s="21">
        <v>78054.720000000001</v>
      </c>
      <c r="H29" s="21">
        <v>78054.720000000001</v>
      </c>
      <c r="I29" s="85">
        <f t="shared" si="6"/>
        <v>100</v>
      </c>
      <c r="J29" s="27">
        <f t="shared" si="7"/>
        <v>0</v>
      </c>
    </row>
    <row r="30" spans="1:10" ht="49.5" customHeight="1" thickBot="1" x14ac:dyDescent="0.4">
      <c r="A30" s="36"/>
      <c r="B30" s="10" t="s">
        <v>47</v>
      </c>
      <c r="C30" s="44">
        <v>10112</v>
      </c>
      <c r="D30" s="21">
        <v>5791427.3399999999</v>
      </c>
      <c r="E30" s="21">
        <v>3195859.92</v>
      </c>
      <c r="F30" s="42">
        <f t="shared" si="5"/>
        <v>55.182595453230711</v>
      </c>
      <c r="G30" s="21">
        <v>3195859.92</v>
      </c>
      <c r="H30" s="21">
        <v>3195859.92</v>
      </c>
      <c r="I30" s="85">
        <f t="shared" si="6"/>
        <v>100</v>
      </c>
      <c r="J30" s="27">
        <f t="shared" si="7"/>
        <v>0</v>
      </c>
    </row>
    <row r="31" spans="1:10" ht="16" thickBot="1" x14ac:dyDescent="0.4">
      <c r="A31" s="36"/>
      <c r="B31" s="10" t="s">
        <v>45</v>
      </c>
      <c r="C31" s="44">
        <v>10301</v>
      </c>
      <c r="D31" s="21">
        <v>6439.4</v>
      </c>
      <c r="E31" s="21">
        <v>6439.4</v>
      </c>
      <c r="F31" s="42">
        <f t="shared" si="5"/>
        <v>100</v>
      </c>
      <c r="G31" s="21">
        <v>6439.4</v>
      </c>
      <c r="H31" s="21">
        <v>6439.4</v>
      </c>
      <c r="I31" s="85">
        <f t="shared" si="6"/>
        <v>100</v>
      </c>
      <c r="J31" s="27">
        <f t="shared" si="7"/>
        <v>0</v>
      </c>
    </row>
    <row r="32" spans="1:10" x14ac:dyDescent="0.35">
      <c r="A32" s="36"/>
      <c r="B32" s="10" t="s">
        <v>44</v>
      </c>
      <c r="C32" s="44">
        <v>10306</v>
      </c>
      <c r="D32" s="21">
        <v>114430888.3</v>
      </c>
      <c r="E32" s="21">
        <v>79457344.579999998</v>
      </c>
      <c r="F32" s="42">
        <f t="shared" si="5"/>
        <v>69.436972622015375</v>
      </c>
      <c r="G32" s="21">
        <v>79457344.579999998</v>
      </c>
      <c r="H32" s="21">
        <v>79457344.579999998</v>
      </c>
      <c r="I32" s="85">
        <f t="shared" si="6"/>
        <v>100</v>
      </c>
      <c r="J32" s="27">
        <f t="shared" si="7"/>
        <v>0</v>
      </c>
    </row>
    <row r="33" spans="1:10" ht="25.5" hidden="1" customHeight="1" x14ac:dyDescent="0.35">
      <c r="A33" s="36"/>
      <c r="B33" s="10" t="s">
        <v>49</v>
      </c>
      <c r="C33" s="45" t="s">
        <v>50</v>
      </c>
      <c r="D33" s="20"/>
      <c r="E33" s="20"/>
      <c r="F33" s="57" t="e">
        <f t="shared" si="5"/>
        <v>#DIV/0!</v>
      </c>
      <c r="G33" s="20"/>
      <c r="H33" s="20"/>
      <c r="I33" s="57" t="e">
        <f t="shared" si="6"/>
        <v>#DIV/0!</v>
      </c>
      <c r="J33" s="27">
        <f t="shared" si="7"/>
        <v>0</v>
      </c>
    </row>
    <row r="34" spans="1:10" ht="48" customHeight="1" thickBot="1" x14ac:dyDescent="0.4">
      <c r="A34" s="36"/>
      <c r="B34" s="13" t="s">
        <v>55</v>
      </c>
      <c r="C34" s="44"/>
      <c r="D34" s="19">
        <f>D35+D36+D37</f>
        <v>7753334</v>
      </c>
      <c r="E34" s="19">
        <f t="shared" ref="E34:H34" si="8">E35+E36+E37</f>
        <v>4035230.8</v>
      </c>
      <c r="F34" s="57">
        <f t="shared" ref="F34:F110" si="9">E34/D34*100</f>
        <v>52.045104725270441</v>
      </c>
      <c r="G34" s="19">
        <f t="shared" si="8"/>
        <v>4108153.36</v>
      </c>
      <c r="H34" s="19">
        <f t="shared" ref="H34" si="10">H35+H36+H37</f>
        <v>4035230.8</v>
      </c>
      <c r="I34" s="57">
        <f t="shared" si="6"/>
        <v>98.22493092127408</v>
      </c>
      <c r="J34" s="27">
        <f t="shared" si="7"/>
        <v>72922.560000000056</v>
      </c>
    </row>
    <row r="35" spans="1:10" x14ac:dyDescent="0.35">
      <c r="A35" s="36"/>
      <c r="B35" s="10" t="s">
        <v>43</v>
      </c>
      <c r="C35" s="44">
        <v>10101</v>
      </c>
      <c r="D35" s="21">
        <v>7753334</v>
      </c>
      <c r="E35" s="21">
        <v>4035230.8</v>
      </c>
      <c r="F35" s="42">
        <f t="shared" si="9"/>
        <v>52.045104725270441</v>
      </c>
      <c r="G35" s="21">
        <v>4108153.36</v>
      </c>
      <c r="H35" s="21">
        <v>4035230.8</v>
      </c>
      <c r="I35" s="85">
        <f t="shared" si="6"/>
        <v>98.22493092127408</v>
      </c>
      <c r="J35" s="27">
        <f t="shared" si="7"/>
        <v>72922.560000000056</v>
      </c>
    </row>
    <row r="36" spans="1:10" ht="42" hidden="1" x14ac:dyDescent="0.35">
      <c r="A36" s="36"/>
      <c r="B36" s="10" t="s">
        <v>47</v>
      </c>
      <c r="C36" s="44">
        <v>10112</v>
      </c>
      <c r="D36" s="21"/>
      <c r="E36" s="21">
        <v>0</v>
      </c>
      <c r="F36" s="57" t="e">
        <f t="shared" si="9"/>
        <v>#DIV/0!</v>
      </c>
      <c r="G36" s="21">
        <v>0</v>
      </c>
      <c r="H36" s="21">
        <v>0</v>
      </c>
      <c r="I36" s="57">
        <v>0</v>
      </c>
      <c r="J36" s="27">
        <f t="shared" si="7"/>
        <v>0</v>
      </c>
    </row>
    <row r="37" spans="1:10" hidden="1" x14ac:dyDescent="0.35">
      <c r="A37" s="36"/>
      <c r="B37" s="10" t="s">
        <v>44</v>
      </c>
      <c r="C37" s="44">
        <v>10306</v>
      </c>
      <c r="D37" s="19"/>
      <c r="E37" s="19">
        <v>0</v>
      </c>
      <c r="F37" s="19">
        <v>0</v>
      </c>
      <c r="G37" s="19">
        <v>0</v>
      </c>
      <c r="H37" s="19">
        <v>0</v>
      </c>
      <c r="I37" s="57">
        <v>0</v>
      </c>
      <c r="J37" s="27">
        <f t="shared" si="7"/>
        <v>0</v>
      </c>
    </row>
    <row r="38" spans="1:10" ht="42.5" thickBot="1" x14ac:dyDescent="0.4">
      <c r="A38" s="36"/>
      <c r="B38" s="13" t="s">
        <v>31</v>
      </c>
      <c r="C38" s="44"/>
      <c r="D38" s="19">
        <f>D39+D40</f>
        <v>33295306.879999999</v>
      </c>
      <c r="E38" s="19">
        <f>E39+E40</f>
        <v>14965548.43</v>
      </c>
      <c r="F38" s="57">
        <f t="shared" si="9"/>
        <v>44.94792159128464</v>
      </c>
      <c r="G38" s="19">
        <f t="shared" ref="G38:H38" si="11">G39+G40</f>
        <v>15277602.310000001</v>
      </c>
      <c r="H38" s="19">
        <f>H39+H40</f>
        <v>14965548.43</v>
      </c>
      <c r="I38" s="57">
        <f t="shared" si="6"/>
        <v>97.957442053615011</v>
      </c>
      <c r="J38" s="27">
        <f t="shared" si="7"/>
        <v>312053.88000000082</v>
      </c>
    </row>
    <row r="39" spans="1:10" x14ac:dyDescent="0.35">
      <c r="A39" s="36"/>
      <c r="B39" s="10" t="s">
        <v>43</v>
      </c>
      <c r="C39" s="44">
        <v>10101</v>
      </c>
      <c r="D39" s="21">
        <v>33295306.879999999</v>
      </c>
      <c r="E39" s="21">
        <v>14965548.43</v>
      </c>
      <c r="F39" s="42">
        <f t="shared" si="9"/>
        <v>44.94792159128464</v>
      </c>
      <c r="G39" s="21">
        <v>15277602.310000001</v>
      </c>
      <c r="H39" s="21">
        <v>14965548.43</v>
      </c>
      <c r="I39" s="85">
        <f t="shared" si="6"/>
        <v>97.957442053615011</v>
      </c>
      <c r="J39" s="27">
        <f t="shared" si="7"/>
        <v>312053.88000000082</v>
      </c>
    </row>
    <row r="40" spans="1:10" ht="73.5" hidden="1" x14ac:dyDescent="0.35">
      <c r="A40" s="36"/>
      <c r="B40" s="10" t="s">
        <v>49</v>
      </c>
      <c r="C40" s="45" t="s">
        <v>50</v>
      </c>
      <c r="D40" s="19"/>
      <c r="E40" s="19"/>
      <c r="F40" s="57" t="e">
        <f t="shared" si="9"/>
        <v>#DIV/0!</v>
      </c>
      <c r="G40" s="19"/>
      <c r="H40" s="19"/>
      <c r="I40" s="57" t="e">
        <f t="shared" si="6"/>
        <v>#DIV/0!</v>
      </c>
      <c r="J40" s="27">
        <f t="shared" si="7"/>
        <v>0</v>
      </c>
    </row>
    <row r="41" spans="1:10" ht="42.5" thickBot="1" x14ac:dyDescent="0.4">
      <c r="A41" s="36"/>
      <c r="B41" s="13" t="s">
        <v>32</v>
      </c>
      <c r="C41" s="44"/>
      <c r="D41" s="19">
        <f>D42+D43+D44+D45+D46</f>
        <v>606952493.18000007</v>
      </c>
      <c r="E41" s="19">
        <f>E42+E43+E44+E45+E46</f>
        <v>310096297.89999998</v>
      </c>
      <c r="F41" s="57">
        <f t="shared" si="9"/>
        <v>51.09070337207374</v>
      </c>
      <c r="G41" s="19">
        <f>G42+G43+G44+G45+G46</f>
        <v>318681464.75999999</v>
      </c>
      <c r="H41" s="19">
        <f>H42+H43+H44+H45+H46</f>
        <v>310096297.89999998</v>
      </c>
      <c r="I41" s="57">
        <f t="shared" si="6"/>
        <v>97.306035082251952</v>
      </c>
      <c r="J41" s="26">
        <f>G41-E41</f>
        <v>8585166.8600000143</v>
      </c>
    </row>
    <row r="42" spans="1:10" ht="16" thickBot="1" x14ac:dyDescent="0.4">
      <c r="A42" s="36"/>
      <c r="B42" s="10" t="s">
        <v>43</v>
      </c>
      <c r="C42" s="44">
        <v>10101</v>
      </c>
      <c r="D42" s="21">
        <v>289627999.43000001</v>
      </c>
      <c r="E42" s="21">
        <v>133336715.68000001</v>
      </c>
      <c r="F42" s="42">
        <f t="shared" si="9"/>
        <v>46.037232568126093</v>
      </c>
      <c r="G42" s="21">
        <v>137080711.56</v>
      </c>
      <c r="H42" s="21">
        <v>133336715.68000001</v>
      </c>
      <c r="I42" s="85">
        <f t="shared" si="6"/>
        <v>97.268765359186759</v>
      </c>
      <c r="J42" s="26"/>
    </row>
    <row r="43" spans="1:10" ht="38" customHeight="1" thickBot="1" x14ac:dyDescent="0.4">
      <c r="A43" s="36"/>
      <c r="B43" s="10" t="s">
        <v>46</v>
      </c>
      <c r="C43" s="44">
        <v>10111</v>
      </c>
      <c r="D43" s="21">
        <v>1004956.08</v>
      </c>
      <c r="E43" s="21">
        <v>582196.80000000005</v>
      </c>
      <c r="F43" s="42">
        <f t="shared" si="9"/>
        <v>57.932561590154272</v>
      </c>
      <c r="G43" s="21">
        <v>582354.69999999995</v>
      </c>
      <c r="H43" s="21">
        <v>582196.80000000005</v>
      </c>
      <c r="I43" s="85">
        <f t="shared" si="6"/>
        <v>99.972885940475805</v>
      </c>
      <c r="J43" s="26"/>
    </row>
    <row r="44" spans="1:10" ht="19.5" customHeight="1" thickBot="1" x14ac:dyDescent="0.4">
      <c r="A44" s="36"/>
      <c r="B44" s="10" t="s">
        <v>58</v>
      </c>
      <c r="C44" s="45" t="s">
        <v>56</v>
      </c>
      <c r="D44" s="21">
        <v>52664</v>
      </c>
      <c r="E44" s="21">
        <v>0</v>
      </c>
      <c r="F44" s="42">
        <f t="shared" si="9"/>
        <v>0</v>
      </c>
      <c r="G44" s="21">
        <v>42500</v>
      </c>
      <c r="H44" s="21">
        <v>0</v>
      </c>
      <c r="I44" s="85">
        <f t="shared" si="6"/>
        <v>0</v>
      </c>
      <c r="J44" s="26"/>
    </row>
    <row r="45" spans="1:10" ht="41.15" customHeight="1" thickBot="1" x14ac:dyDescent="0.4">
      <c r="A45" s="41"/>
      <c r="B45" s="10" t="s">
        <v>51</v>
      </c>
      <c r="C45" s="46">
        <v>10204</v>
      </c>
      <c r="D45" s="21">
        <v>30000</v>
      </c>
      <c r="E45" s="21">
        <v>0</v>
      </c>
      <c r="F45" s="42">
        <f t="shared" si="9"/>
        <v>0</v>
      </c>
      <c r="G45" s="21">
        <v>0</v>
      </c>
      <c r="H45" s="21">
        <v>0</v>
      </c>
      <c r="I45" s="85" t="e">
        <f t="shared" si="6"/>
        <v>#DIV/0!</v>
      </c>
      <c r="J45" s="26"/>
    </row>
    <row r="46" spans="1:10" ht="14.5" customHeight="1" x14ac:dyDescent="0.35">
      <c r="A46" s="41"/>
      <c r="B46" s="10" t="s">
        <v>44</v>
      </c>
      <c r="C46" s="46">
        <v>10306</v>
      </c>
      <c r="D46" s="21">
        <v>316236873.67000002</v>
      </c>
      <c r="E46" s="21">
        <v>176177385.41999999</v>
      </c>
      <c r="F46" s="42">
        <f t="shared" si="9"/>
        <v>55.710576497744178</v>
      </c>
      <c r="G46" s="21">
        <v>180975898.5</v>
      </c>
      <c r="H46" s="21">
        <v>176177385.41999999</v>
      </c>
      <c r="I46" s="85">
        <f t="shared" si="6"/>
        <v>97.348534738729313</v>
      </c>
      <c r="J46" s="26"/>
    </row>
    <row r="47" spans="1:10" ht="15" customHeight="1" x14ac:dyDescent="0.35">
      <c r="A47" s="36"/>
      <c r="B47" s="84"/>
      <c r="C47" s="43"/>
      <c r="D47" s="14">
        <v>279565419.64999998</v>
      </c>
      <c r="E47" s="14">
        <v>185669371.37</v>
      </c>
      <c r="F47" s="57">
        <f t="shared" si="9"/>
        <v>66.413568460093359</v>
      </c>
      <c r="G47" s="14">
        <v>185669371.37</v>
      </c>
      <c r="H47" s="14">
        <v>185669371.37</v>
      </c>
      <c r="I47" s="57">
        <f t="shared" si="6"/>
        <v>100</v>
      </c>
      <c r="J47" s="26"/>
    </row>
    <row r="48" spans="1:10" ht="29.15" hidden="1" customHeight="1" x14ac:dyDescent="0.35">
      <c r="A48" s="36"/>
      <c r="B48" s="10" t="s">
        <v>49</v>
      </c>
      <c r="C48" s="45" t="s">
        <v>50</v>
      </c>
      <c r="D48" s="19"/>
      <c r="E48" s="19"/>
      <c r="F48" s="57" t="e">
        <f t="shared" si="9"/>
        <v>#DIV/0!</v>
      </c>
      <c r="G48" s="19"/>
      <c r="H48" s="19"/>
      <c r="I48" s="57" t="e">
        <f t="shared" si="6"/>
        <v>#DIV/0!</v>
      </c>
      <c r="J48" s="26">
        <f t="shared" ref="J48:J110" si="12">G48-E48</f>
        <v>0</v>
      </c>
    </row>
    <row r="49" spans="1:10" ht="42.5" thickBot="1" x14ac:dyDescent="0.4">
      <c r="A49" s="36"/>
      <c r="B49" s="13" t="s">
        <v>33</v>
      </c>
      <c r="C49" s="44"/>
      <c r="D49" s="19">
        <f>D50+D51+D52</f>
        <v>193612245.22999999</v>
      </c>
      <c r="E49" s="19">
        <f>E50+E51+E52</f>
        <v>87011643.060000002</v>
      </c>
      <c r="F49" s="57">
        <f t="shared" si="9"/>
        <v>44.941187969095282</v>
      </c>
      <c r="G49" s="19">
        <f>G50+G51+G52</f>
        <v>93874694.719999999</v>
      </c>
      <c r="H49" s="19">
        <f>H50+H51+H52</f>
        <v>87011643.060000002</v>
      </c>
      <c r="I49" s="57">
        <f t="shared" si="6"/>
        <v>92.68913557538545</v>
      </c>
      <c r="J49" s="26">
        <f t="shared" si="12"/>
        <v>6863051.6599999964</v>
      </c>
    </row>
    <row r="50" spans="1:10" ht="16" thickBot="1" x14ac:dyDescent="0.4">
      <c r="A50" s="36"/>
      <c r="B50" s="10" t="s">
        <v>43</v>
      </c>
      <c r="C50" s="44">
        <v>10101</v>
      </c>
      <c r="D50" s="21">
        <v>184154095.34</v>
      </c>
      <c r="E50" s="21">
        <v>80189074.530000001</v>
      </c>
      <c r="F50" s="42">
        <f t="shared" si="9"/>
        <v>43.544551307397498</v>
      </c>
      <c r="G50" s="21">
        <v>84990213.709999993</v>
      </c>
      <c r="H50" s="21">
        <v>80189074.530000001</v>
      </c>
      <c r="I50" s="85">
        <f t="shared" si="6"/>
        <v>94.350950573695187</v>
      </c>
      <c r="J50" s="26"/>
    </row>
    <row r="51" spans="1:10" ht="42.5" thickBot="1" x14ac:dyDescent="0.4">
      <c r="A51" s="36"/>
      <c r="B51" s="10" t="s">
        <v>46</v>
      </c>
      <c r="C51" s="44">
        <v>10111</v>
      </c>
      <c r="D51" s="21">
        <v>456610.66</v>
      </c>
      <c r="E51" s="21">
        <v>326979.42</v>
      </c>
      <c r="F51" s="42">
        <f t="shared" si="9"/>
        <v>71.610115278517597</v>
      </c>
      <c r="G51" s="21">
        <v>363749.17</v>
      </c>
      <c r="H51" s="21">
        <v>326979.42</v>
      </c>
      <c r="I51" s="85">
        <f t="shared" si="6"/>
        <v>89.891454597683335</v>
      </c>
      <c r="J51" s="26">
        <f t="shared" si="12"/>
        <v>36769.75</v>
      </c>
    </row>
    <row r="52" spans="1:10" x14ac:dyDescent="0.35">
      <c r="A52" s="36"/>
      <c r="B52" s="10" t="s">
        <v>44</v>
      </c>
      <c r="C52" s="44">
        <v>10306</v>
      </c>
      <c r="D52" s="21">
        <v>9001539.2300000004</v>
      </c>
      <c r="E52" s="21">
        <v>6495589.1100000003</v>
      </c>
      <c r="F52" s="42">
        <f t="shared" si="9"/>
        <v>72.160870980284557</v>
      </c>
      <c r="G52" s="21">
        <v>8520731.8399999999</v>
      </c>
      <c r="H52" s="21">
        <v>6495589.1100000003</v>
      </c>
      <c r="I52" s="85">
        <f t="shared" si="6"/>
        <v>76.232760659206477</v>
      </c>
      <c r="J52" s="26">
        <f t="shared" si="12"/>
        <v>2025142.7299999995</v>
      </c>
    </row>
    <row r="53" spans="1:10" ht="73.5" hidden="1" x14ac:dyDescent="0.35">
      <c r="A53" s="36"/>
      <c r="B53" s="10" t="s">
        <v>49</v>
      </c>
      <c r="C53" s="45" t="s">
        <v>50</v>
      </c>
      <c r="D53" s="19"/>
      <c r="E53" s="19"/>
      <c r="F53" s="57" t="e">
        <f t="shared" si="9"/>
        <v>#DIV/0!</v>
      </c>
      <c r="G53" s="19"/>
      <c r="H53" s="19"/>
      <c r="I53" s="57" t="e">
        <f t="shared" si="6"/>
        <v>#DIV/0!</v>
      </c>
      <c r="J53" s="26">
        <f t="shared" si="12"/>
        <v>0</v>
      </c>
    </row>
    <row r="54" spans="1:10" ht="63.5" thickBot="1" x14ac:dyDescent="0.4">
      <c r="A54" s="36"/>
      <c r="B54" s="13" t="s">
        <v>34</v>
      </c>
      <c r="C54" s="44"/>
      <c r="D54" s="19">
        <f>D55+D56+D57+D58</f>
        <v>158169178.85999998</v>
      </c>
      <c r="E54" s="19">
        <f>E55+E56+E57+E58</f>
        <v>95892690.090000004</v>
      </c>
      <c r="F54" s="57">
        <f t="shared" si="9"/>
        <v>60.62665987213434</v>
      </c>
      <c r="G54" s="19">
        <f>G55+G56+G57+G58</f>
        <v>95901855.460000008</v>
      </c>
      <c r="H54" s="19">
        <f>H55+H56+H57+H58</f>
        <v>95892690.090000004</v>
      </c>
      <c r="I54" s="57">
        <f t="shared" si="6"/>
        <v>99.990442969058265</v>
      </c>
      <c r="J54" s="26">
        <f t="shared" si="12"/>
        <v>9165.3700000047684</v>
      </c>
    </row>
    <row r="55" spans="1:10" hidden="1" x14ac:dyDescent="0.35">
      <c r="A55" s="36"/>
      <c r="B55" s="10" t="s">
        <v>43</v>
      </c>
      <c r="C55" s="44">
        <v>10101</v>
      </c>
      <c r="D55" s="19"/>
      <c r="E55" s="19"/>
      <c r="F55" s="57" t="e">
        <f t="shared" si="9"/>
        <v>#DIV/0!</v>
      </c>
      <c r="G55" s="19"/>
      <c r="H55" s="19"/>
      <c r="I55" s="57" t="e">
        <f t="shared" si="6"/>
        <v>#DIV/0!</v>
      </c>
      <c r="J55" s="26">
        <f t="shared" si="12"/>
        <v>0</v>
      </c>
    </row>
    <row r="56" spans="1:10" ht="16" thickBot="1" x14ac:dyDescent="0.4">
      <c r="A56" s="36"/>
      <c r="B56" s="10" t="s">
        <v>45</v>
      </c>
      <c r="C56" s="44">
        <v>10301</v>
      </c>
      <c r="D56" s="21">
        <v>24897493.010000002</v>
      </c>
      <c r="E56" s="21">
        <v>22679098.449999999</v>
      </c>
      <c r="F56" s="42">
        <f t="shared" si="9"/>
        <v>91.0898878087485</v>
      </c>
      <c r="G56" s="21">
        <v>22679098.449999999</v>
      </c>
      <c r="H56" s="21">
        <v>22679098.449999999</v>
      </c>
      <c r="I56" s="85">
        <f t="shared" si="6"/>
        <v>100</v>
      </c>
      <c r="J56" s="26">
        <f t="shared" si="12"/>
        <v>0</v>
      </c>
    </row>
    <row r="57" spans="1:10" x14ac:dyDescent="0.35">
      <c r="A57" s="36"/>
      <c r="B57" s="10" t="s">
        <v>44</v>
      </c>
      <c r="C57" s="44">
        <v>10306</v>
      </c>
      <c r="D57" s="21">
        <v>133271685.84999999</v>
      </c>
      <c r="E57" s="21">
        <v>73213591.640000001</v>
      </c>
      <c r="F57" s="42">
        <f t="shared" si="9"/>
        <v>54.935593538152879</v>
      </c>
      <c r="G57" s="21">
        <v>73222757.010000005</v>
      </c>
      <c r="H57" s="21">
        <v>73213591.640000001</v>
      </c>
      <c r="I57" s="85">
        <f t="shared" si="6"/>
        <v>99.987482894151668</v>
      </c>
      <c r="J57" s="26"/>
    </row>
    <row r="58" spans="1:10" ht="73.5" hidden="1" x14ac:dyDescent="0.35">
      <c r="A58" s="36"/>
      <c r="B58" s="10" t="s">
        <v>49</v>
      </c>
      <c r="C58" s="45" t="s">
        <v>50</v>
      </c>
      <c r="D58" s="19"/>
      <c r="E58" s="19"/>
      <c r="F58" s="57" t="e">
        <f t="shared" si="9"/>
        <v>#DIV/0!</v>
      </c>
      <c r="G58" s="19"/>
      <c r="H58" s="19"/>
      <c r="I58" s="57" t="e">
        <f t="shared" si="6"/>
        <v>#DIV/0!</v>
      </c>
      <c r="J58" s="26">
        <f t="shared" si="12"/>
        <v>0</v>
      </c>
    </row>
    <row r="59" spans="1:10" ht="53" thickBot="1" x14ac:dyDescent="0.4">
      <c r="A59" s="36"/>
      <c r="B59" s="13" t="s">
        <v>35</v>
      </c>
      <c r="C59" s="44"/>
      <c r="D59" s="19">
        <f>D60+D61+D62+D63</f>
        <v>4479637</v>
      </c>
      <c r="E59" s="19">
        <f>E60+E61+E62+E63</f>
        <v>2981577.51</v>
      </c>
      <c r="F59" s="57">
        <f t="shared" si="9"/>
        <v>66.558462437916276</v>
      </c>
      <c r="G59" s="19">
        <f>G60+G61+G62+G63</f>
        <v>2981577.51</v>
      </c>
      <c r="H59" s="19">
        <f>H60+H61+H62+H63</f>
        <v>2981577.51</v>
      </c>
      <c r="I59" s="57">
        <f t="shared" si="6"/>
        <v>100</v>
      </c>
      <c r="J59" s="26">
        <f t="shared" si="12"/>
        <v>0</v>
      </c>
    </row>
    <row r="60" spans="1:10" x14ac:dyDescent="0.35">
      <c r="A60" s="36"/>
      <c r="B60" s="10" t="s">
        <v>43</v>
      </c>
      <c r="C60" s="44">
        <v>10101</v>
      </c>
      <c r="D60" s="21">
        <v>4479637</v>
      </c>
      <c r="E60" s="21">
        <v>2981577.51</v>
      </c>
      <c r="F60" s="42">
        <f t="shared" si="9"/>
        <v>66.558462437916276</v>
      </c>
      <c r="G60" s="21">
        <v>2981577.51</v>
      </c>
      <c r="H60" s="21">
        <v>2981577.51</v>
      </c>
      <c r="I60" s="85">
        <f t="shared" si="6"/>
        <v>100</v>
      </c>
      <c r="J60" s="26">
        <f t="shared" si="12"/>
        <v>0</v>
      </c>
    </row>
    <row r="61" spans="1:10" ht="42" hidden="1" x14ac:dyDescent="0.35">
      <c r="A61" s="36"/>
      <c r="B61" s="10" t="s">
        <v>47</v>
      </c>
      <c r="C61" s="44">
        <v>10112</v>
      </c>
      <c r="D61" s="19"/>
      <c r="E61" s="19"/>
      <c r="F61" s="57" t="e">
        <f t="shared" si="9"/>
        <v>#DIV/0!</v>
      </c>
      <c r="G61" s="19"/>
      <c r="H61" s="19"/>
      <c r="I61" s="57" t="e">
        <f t="shared" si="6"/>
        <v>#DIV/0!</v>
      </c>
      <c r="J61" s="26">
        <f t="shared" si="12"/>
        <v>0</v>
      </c>
    </row>
    <row r="62" spans="1:10" hidden="1" x14ac:dyDescent="0.35">
      <c r="A62" s="36"/>
      <c r="B62" s="10" t="s">
        <v>44</v>
      </c>
      <c r="C62" s="44">
        <v>10306</v>
      </c>
      <c r="D62" s="19"/>
      <c r="E62" s="19"/>
      <c r="F62" s="57" t="e">
        <f t="shared" si="9"/>
        <v>#DIV/0!</v>
      </c>
      <c r="G62" s="19"/>
      <c r="H62" s="19"/>
      <c r="I62" s="57" t="e">
        <f t="shared" si="6"/>
        <v>#DIV/0!</v>
      </c>
      <c r="J62" s="26">
        <f t="shared" si="12"/>
        <v>0</v>
      </c>
    </row>
    <row r="63" spans="1:10" ht="73.5" hidden="1" x14ac:dyDescent="0.35">
      <c r="A63" s="36"/>
      <c r="B63" s="10" t="s">
        <v>49</v>
      </c>
      <c r="C63" s="45" t="s">
        <v>50</v>
      </c>
      <c r="D63" s="19"/>
      <c r="E63" s="19"/>
      <c r="F63" s="57" t="e">
        <f t="shared" si="9"/>
        <v>#DIV/0!</v>
      </c>
      <c r="G63" s="19"/>
      <c r="H63" s="19"/>
      <c r="I63" s="57" t="e">
        <f t="shared" si="6"/>
        <v>#DIV/0!</v>
      </c>
      <c r="J63" s="26">
        <f t="shared" si="12"/>
        <v>0</v>
      </c>
    </row>
    <row r="64" spans="1:10" ht="42.5" thickBot="1" x14ac:dyDescent="0.4">
      <c r="A64" s="36"/>
      <c r="B64" s="13" t="s">
        <v>36</v>
      </c>
      <c r="C64" s="44"/>
      <c r="D64" s="19">
        <f>D65</f>
        <v>3330921.47</v>
      </c>
      <c r="E64" s="19">
        <f t="shared" ref="E64:H64" si="13">E65</f>
        <v>1574765.35</v>
      </c>
      <c r="F64" s="57">
        <f t="shared" si="9"/>
        <v>47.277168320632903</v>
      </c>
      <c r="G64" s="19">
        <f t="shared" si="13"/>
        <v>1574765.35</v>
      </c>
      <c r="H64" s="19">
        <f t="shared" si="13"/>
        <v>1574765.35</v>
      </c>
      <c r="I64" s="57">
        <f t="shared" si="6"/>
        <v>100</v>
      </c>
      <c r="J64" s="26">
        <f t="shared" si="12"/>
        <v>0</v>
      </c>
    </row>
    <row r="65" spans="1:10" x14ac:dyDescent="0.35">
      <c r="A65" s="36"/>
      <c r="B65" s="10" t="s">
        <v>43</v>
      </c>
      <c r="C65" s="44">
        <v>10101</v>
      </c>
      <c r="D65" s="21">
        <v>3330921.47</v>
      </c>
      <c r="E65" s="21">
        <v>1574765.35</v>
      </c>
      <c r="F65" s="42">
        <f t="shared" si="9"/>
        <v>47.277168320632903</v>
      </c>
      <c r="G65" s="21">
        <v>1574765.35</v>
      </c>
      <c r="H65" s="21">
        <v>1574765.35</v>
      </c>
      <c r="I65" s="85">
        <f t="shared" si="6"/>
        <v>100</v>
      </c>
      <c r="J65" s="26">
        <f t="shared" si="12"/>
        <v>0</v>
      </c>
    </row>
    <row r="66" spans="1:10" ht="53" thickBot="1" x14ac:dyDescent="0.4">
      <c r="A66" s="36"/>
      <c r="B66" s="13" t="s">
        <v>37</v>
      </c>
      <c r="C66" s="44"/>
      <c r="D66" s="19">
        <f>D67+D68+D71+D72+D73+D70+D69</f>
        <v>24524093.859999996</v>
      </c>
      <c r="E66" s="19">
        <f>E67+E68+E71+E72+E73+E70+E69</f>
        <v>5539001.9800000004</v>
      </c>
      <c r="F66" s="57">
        <f t="shared" si="9"/>
        <v>22.585959797823094</v>
      </c>
      <c r="G66" s="19">
        <f>G67+G68+G69+G70+G71+G72</f>
        <v>10416249.27</v>
      </c>
      <c r="H66" s="19">
        <f>H67+H68+H71+H72+H73+H70+H69</f>
        <v>5539001.9800000004</v>
      </c>
      <c r="I66" s="57">
        <f t="shared" si="6"/>
        <v>53.176549796604476</v>
      </c>
      <c r="J66" s="26">
        <f t="shared" si="12"/>
        <v>4877247.2899999991</v>
      </c>
    </row>
    <row r="67" spans="1:10" ht="16" thickBot="1" x14ac:dyDescent="0.4">
      <c r="A67" s="36"/>
      <c r="B67" s="10" t="s">
        <v>43</v>
      </c>
      <c r="C67" s="44">
        <v>10101</v>
      </c>
      <c r="D67" s="21">
        <v>10333760.43</v>
      </c>
      <c r="E67" s="21">
        <v>5379436.3700000001</v>
      </c>
      <c r="F67" s="42">
        <f t="shared" si="9"/>
        <v>52.056910032314349</v>
      </c>
      <c r="G67" s="21">
        <v>6065341.8399999999</v>
      </c>
      <c r="H67" s="21">
        <v>5379436.3700000001</v>
      </c>
      <c r="I67" s="85">
        <f t="shared" si="6"/>
        <v>88.691396328619803</v>
      </c>
      <c r="J67" s="26">
        <f t="shared" si="12"/>
        <v>685905.46999999974</v>
      </c>
    </row>
    <row r="68" spans="1:10" ht="42.5" thickBot="1" x14ac:dyDescent="0.4">
      <c r="A68" s="36"/>
      <c r="B68" s="10" t="s">
        <v>46</v>
      </c>
      <c r="C68" s="44">
        <v>10111</v>
      </c>
      <c r="D68" s="21">
        <v>6592414.3300000001</v>
      </c>
      <c r="E68" s="21">
        <v>0</v>
      </c>
      <c r="F68" s="42">
        <f t="shared" si="9"/>
        <v>0</v>
      </c>
      <c r="G68" s="21">
        <v>0</v>
      </c>
      <c r="H68" s="21">
        <v>0</v>
      </c>
      <c r="I68" s="85">
        <v>0</v>
      </c>
      <c r="J68" s="26">
        <f t="shared" si="12"/>
        <v>0</v>
      </c>
    </row>
    <row r="69" spans="1:10" ht="42.5" thickBot="1" x14ac:dyDescent="0.4">
      <c r="A69" s="36"/>
      <c r="B69" s="10" t="s">
        <v>47</v>
      </c>
      <c r="C69" s="44">
        <v>10112</v>
      </c>
      <c r="D69" s="21">
        <v>960799.88</v>
      </c>
      <c r="E69" s="21">
        <v>0</v>
      </c>
      <c r="F69" s="42">
        <f t="shared" si="9"/>
        <v>0</v>
      </c>
      <c r="G69" s="21">
        <v>960799.88</v>
      </c>
      <c r="H69" s="21">
        <v>0</v>
      </c>
      <c r="I69" s="85">
        <f t="shared" si="6"/>
        <v>0</v>
      </c>
      <c r="J69" s="26">
        <f t="shared" si="12"/>
        <v>960799.88</v>
      </c>
    </row>
    <row r="70" spans="1:10" ht="42.5" thickBot="1" x14ac:dyDescent="0.4">
      <c r="A70" s="36"/>
      <c r="B70" s="10" t="s">
        <v>51</v>
      </c>
      <c r="C70" s="44">
        <v>10204</v>
      </c>
      <c r="D70" s="21">
        <v>808761.52</v>
      </c>
      <c r="E70" s="21">
        <v>3750</v>
      </c>
      <c r="F70" s="42">
        <f t="shared" si="9"/>
        <v>0.46367191159144172</v>
      </c>
      <c r="G70" s="21">
        <v>808761.52</v>
      </c>
      <c r="H70" s="21">
        <v>3750</v>
      </c>
      <c r="I70" s="85">
        <f t="shared" si="6"/>
        <v>0.46367191159144172</v>
      </c>
      <c r="J70" s="26">
        <f t="shared" si="12"/>
        <v>805011.52</v>
      </c>
    </row>
    <row r="71" spans="1:10" ht="16" thickBot="1" x14ac:dyDescent="0.4">
      <c r="A71" s="36"/>
      <c r="B71" s="10" t="s">
        <v>45</v>
      </c>
      <c r="C71" s="44">
        <v>10301</v>
      </c>
      <c r="D71" s="21">
        <v>418324.56</v>
      </c>
      <c r="E71" s="21">
        <v>155815.60999999999</v>
      </c>
      <c r="F71" s="42">
        <f t="shared" si="9"/>
        <v>37.247540522124737</v>
      </c>
      <c r="G71" s="21">
        <v>171312.89</v>
      </c>
      <c r="H71" s="21">
        <v>155815.60999999999</v>
      </c>
      <c r="I71" s="85">
        <f t="shared" si="6"/>
        <v>90.953815559354567</v>
      </c>
      <c r="J71" s="26"/>
    </row>
    <row r="72" spans="1:10" x14ac:dyDescent="0.35">
      <c r="A72" s="36"/>
      <c r="B72" s="10" t="s">
        <v>44</v>
      </c>
      <c r="C72" s="44">
        <v>10306</v>
      </c>
      <c r="D72" s="21">
        <v>5410033.1399999997</v>
      </c>
      <c r="E72" s="21">
        <v>0</v>
      </c>
      <c r="F72" s="42">
        <f t="shared" si="9"/>
        <v>0</v>
      </c>
      <c r="G72" s="21">
        <v>2410033.14</v>
      </c>
      <c r="H72" s="21">
        <v>0</v>
      </c>
      <c r="I72" s="85">
        <f t="shared" si="6"/>
        <v>0</v>
      </c>
      <c r="J72" s="26">
        <f t="shared" si="12"/>
        <v>2410033.14</v>
      </c>
    </row>
    <row r="73" spans="1:10" ht="73.5" hidden="1" x14ac:dyDescent="0.35">
      <c r="A73" s="36"/>
      <c r="B73" s="10" t="s">
        <v>49</v>
      </c>
      <c r="C73" s="45" t="s">
        <v>50</v>
      </c>
      <c r="D73" s="19"/>
      <c r="E73" s="19"/>
      <c r="F73" s="57" t="e">
        <f t="shared" si="9"/>
        <v>#DIV/0!</v>
      </c>
      <c r="G73" s="19"/>
      <c r="H73" s="19"/>
      <c r="I73" s="57" t="e">
        <f t="shared" si="6"/>
        <v>#DIV/0!</v>
      </c>
      <c r="J73" s="26">
        <f t="shared" si="12"/>
        <v>0</v>
      </c>
    </row>
    <row r="74" spans="1:10" ht="53" thickBot="1" x14ac:dyDescent="0.4">
      <c r="A74" s="36"/>
      <c r="B74" s="13" t="s">
        <v>38</v>
      </c>
      <c r="C74" s="44"/>
      <c r="D74" s="19">
        <f>D75+D76+D78+D79+D80+D77</f>
        <v>31551999.350000005</v>
      </c>
      <c r="E74" s="19">
        <f>E75+E76+E78+E79+E80+E77</f>
        <v>15339208.620000001</v>
      </c>
      <c r="F74" s="57">
        <f t="shared" si="9"/>
        <v>48.615646982764019</v>
      </c>
      <c r="G74" s="19">
        <f>G75+G76+G78+G79+G80+G77</f>
        <v>15339208.92</v>
      </c>
      <c r="H74" s="19">
        <f>H75+H76+H78+H79+H80+H77</f>
        <v>15339208.620000001</v>
      </c>
      <c r="I74" s="57">
        <f t="shared" si="6"/>
        <v>99.999998044227695</v>
      </c>
      <c r="J74" s="26">
        <f t="shared" si="12"/>
        <v>0.29999999888241291</v>
      </c>
    </row>
    <row r="75" spans="1:10" ht="16" thickBot="1" x14ac:dyDescent="0.4">
      <c r="A75" s="36"/>
      <c r="B75" s="10" t="s">
        <v>43</v>
      </c>
      <c r="C75" s="44">
        <v>10101</v>
      </c>
      <c r="D75" s="21">
        <v>26166988.32</v>
      </c>
      <c r="E75" s="21">
        <v>12597966.49</v>
      </c>
      <c r="F75" s="42">
        <f t="shared" si="9"/>
        <v>48.14450305070492</v>
      </c>
      <c r="G75" s="21">
        <v>12597966.789999999</v>
      </c>
      <c r="H75" s="21">
        <v>12597966.49</v>
      </c>
      <c r="I75" s="85">
        <f t="shared" si="6"/>
        <v>99.999997618663357</v>
      </c>
      <c r="J75" s="26">
        <f t="shared" si="12"/>
        <v>0.29999999888241291</v>
      </c>
    </row>
    <row r="76" spans="1:10" ht="42.5" thickBot="1" x14ac:dyDescent="0.4">
      <c r="A76" s="36"/>
      <c r="B76" s="10" t="s">
        <v>46</v>
      </c>
      <c r="C76" s="44">
        <v>10111</v>
      </c>
      <c r="D76" s="21">
        <v>644121.80000000005</v>
      </c>
      <c r="E76" s="21">
        <v>644121.80000000005</v>
      </c>
      <c r="F76" s="42">
        <f t="shared" si="9"/>
        <v>100</v>
      </c>
      <c r="G76" s="21">
        <v>644121.80000000005</v>
      </c>
      <c r="H76" s="21">
        <v>644121.80000000005</v>
      </c>
      <c r="I76" s="85">
        <f t="shared" si="6"/>
        <v>100</v>
      </c>
      <c r="J76" s="26">
        <f t="shared" si="12"/>
        <v>0</v>
      </c>
    </row>
    <row r="77" spans="1:10" ht="42.5" thickBot="1" x14ac:dyDescent="0.4">
      <c r="A77" s="64"/>
      <c r="B77" s="10" t="s">
        <v>47</v>
      </c>
      <c r="C77" s="44">
        <v>10112</v>
      </c>
      <c r="D77" s="21">
        <v>76755.87</v>
      </c>
      <c r="E77" s="21">
        <v>0</v>
      </c>
      <c r="F77" s="42">
        <f t="shared" si="9"/>
        <v>0</v>
      </c>
      <c r="G77" s="21">
        <v>0</v>
      </c>
      <c r="H77" s="21">
        <v>0</v>
      </c>
      <c r="I77" s="85">
        <v>0</v>
      </c>
      <c r="J77" s="26"/>
    </row>
    <row r="78" spans="1:10" ht="42.5" thickBot="1" x14ac:dyDescent="0.4">
      <c r="A78" s="36"/>
      <c r="B78" s="10" t="s">
        <v>51</v>
      </c>
      <c r="C78" s="47">
        <v>10204</v>
      </c>
      <c r="D78" s="21">
        <v>160400</v>
      </c>
      <c r="E78" s="21">
        <v>160400</v>
      </c>
      <c r="F78" s="42">
        <f t="shared" si="9"/>
        <v>100</v>
      </c>
      <c r="G78" s="21">
        <v>160400</v>
      </c>
      <c r="H78" s="21">
        <v>160400</v>
      </c>
      <c r="I78" s="85">
        <f t="shared" si="6"/>
        <v>100</v>
      </c>
      <c r="J78" s="26">
        <f t="shared" si="12"/>
        <v>0</v>
      </c>
    </row>
    <row r="79" spans="1:10" ht="16" thickBot="1" x14ac:dyDescent="0.4">
      <c r="A79" s="36"/>
      <c r="B79" s="10" t="s">
        <v>45</v>
      </c>
      <c r="C79" s="44">
        <v>10301</v>
      </c>
      <c r="D79" s="21">
        <v>1254960.8500000001</v>
      </c>
      <c r="E79" s="21">
        <v>521869.48</v>
      </c>
      <c r="F79" s="42">
        <f t="shared" si="9"/>
        <v>41.584522736306866</v>
      </c>
      <c r="G79" s="21">
        <v>521869.48</v>
      </c>
      <c r="H79" s="21">
        <v>521869.48</v>
      </c>
      <c r="I79" s="85">
        <f t="shared" si="6"/>
        <v>100</v>
      </c>
      <c r="J79" s="26">
        <f t="shared" si="12"/>
        <v>0</v>
      </c>
    </row>
    <row r="80" spans="1:10" x14ac:dyDescent="0.35">
      <c r="A80" s="36"/>
      <c r="B80" s="10" t="s">
        <v>44</v>
      </c>
      <c r="C80" s="48">
        <v>10306</v>
      </c>
      <c r="D80" s="21">
        <v>3248772.51</v>
      </c>
      <c r="E80" s="21">
        <v>1414850.85</v>
      </c>
      <c r="F80" s="42">
        <f t="shared" si="9"/>
        <v>43.550320794853079</v>
      </c>
      <c r="G80" s="21">
        <v>1414850.85</v>
      </c>
      <c r="H80" s="21">
        <v>1414850.85</v>
      </c>
      <c r="I80" s="85">
        <f t="shared" si="6"/>
        <v>100</v>
      </c>
      <c r="J80" s="26">
        <f t="shared" si="12"/>
        <v>0</v>
      </c>
    </row>
    <row r="81" spans="1:10" ht="73.5" hidden="1" x14ac:dyDescent="0.35">
      <c r="A81" s="36"/>
      <c r="B81" s="10" t="s">
        <v>49</v>
      </c>
      <c r="C81" s="45" t="s">
        <v>50</v>
      </c>
      <c r="D81" s="21">
        <v>3248772.51</v>
      </c>
      <c r="E81" s="21">
        <v>1414850.85</v>
      </c>
      <c r="F81" s="42">
        <f t="shared" si="9"/>
        <v>43.550320794853079</v>
      </c>
      <c r="G81" s="21">
        <v>1414850.85</v>
      </c>
      <c r="H81" s="21">
        <v>1414850.85</v>
      </c>
      <c r="I81" s="85">
        <f t="shared" si="6"/>
        <v>100</v>
      </c>
      <c r="J81" s="26">
        <f t="shared" si="12"/>
        <v>0</v>
      </c>
    </row>
    <row r="82" spans="1:10" ht="53" thickBot="1" x14ac:dyDescent="0.4">
      <c r="A82" s="36"/>
      <c r="B82" s="13" t="s">
        <v>39</v>
      </c>
      <c r="C82" s="44"/>
      <c r="D82" s="19">
        <f>D83+D84+D86+D87+D88+D85</f>
        <v>7236844.5599999996</v>
      </c>
      <c r="E82" s="19">
        <f>E83+E84+E86+E87+E88+E85</f>
        <v>3272696.78</v>
      </c>
      <c r="F82" s="57">
        <f t="shared" si="9"/>
        <v>45.222703802277053</v>
      </c>
      <c r="G82" s="19">
        <f>G83+G84+G86+G87+G88+G85</f>
        <v>3560666.77</v>
      </c>
      <c r="H82" s="19">
        <f>H83+H84+H86+H87+H88+H85</f>
        <v>3272696.78</v>
      </c>
      <c r="I82" s="57">
        <f t="shared" si="6"/>
        <v>91.912470090538676</v>
      </c>
      <c r="J82" s="26">
        <f t="shared" si="12"/>
        <v>287969.99000000022</v>
      </c>
    </row>
    <row r="83" spans="1:10" ht="16" thickBot="1" x14ac:dyDescent="0.4">
      <c r="A83" s="36"/>
      <c r="B83" s="10" t="s">
        <v>43</v>
      </c>
      <c r="C83" s="44">
        <v>10101</v>
      </c>
      <c r="D83" s="21">
        <v>6818520</v>
      </c>
      <c r="E83" s="21">
        <v>3243479.9</v>
      </c>
      <c r="F83" s="42">
        <f t="shared" si="9"/>
        <v>47.568679126848643</v>
      </c>
      <c r="G83" s="21">
        <v>3531449.89</v>
      </c>
      <c r="H83" s="21">
        <v>3243479.9</v>
      </c>
      <c r="I83" s="85">
        <f t="shared" si="6"/>
        <v>91.845559218737776</v>
      </c>
      <c r="J83" s="26">
        <f t="shared" si="12"/>
        <v>287969.99000000022</v>
      </c>
    </row>
    <row r="84" spans="1:10" x14ac:dyDescent="0.35">
      <c r="A84" s="36"/>
      <c r="B84" s="10" t="s">
        <v>45</v>
      </c>
      <c r="C84" s="44">
        <v>10301</v>
      </c>
      <c r="D84" s="21">
        <v>418324.56</v>
      </c>
      <c r="E84" s="21">
        <v>29216.880000000001</v>
      </c>
      <c r="F84" s="42">
        <f t="shared" si="9"/>
        <v>6.9842612157411939</v>
      </c>
      <c r="G84" s="21">
        <v>29216.880000000001</v>
      </c>
      <c r="H84" s="21">
        <v>29216.880000000001</v>
      </c>
      <c r="I84" s="85">
        <f t="shared" si="6"/>
        <v>100</v>
      </c>
      <c r="J84" s="26"/>
    </row>
    <row r="85" spans="1:10" hidden="1" x14ac:dyDescent="0.35">
      <c r="A85" s="36"/>
      <c r="B85" s="10"/>
      <c r="C85" s="44"/>
      <c r="D85" s="14"/>
      <c r="E85" s="14"/>
      <c r="F85" s="57"/>
      <c r="G85" s="14"/>
      <c r="H85" s="14"/>
      <c r="I85" s="57"/>
      <c r="J85" s="26"/>
    </row>
    <row r="86" spans="1:10" hidden="1" x14ac:dyDescent="0.35">
      <c r="A86" s="36"/>
      <c r="B86" s="10"/>
      <c r="C86" s="44"/>
      <c r="D86" s="14"/>
      <c r="E86" s="14"/>
      <c r="F86" s="57"/>
      <c r="G86" s="14"/>
      <c r="H86" s="14"/>
      <c r="I86" s="57"/>
      <c r="J86" s="26"/>
    </row>
    <row r="87" spans="1:10" ht="15" hidden="1" customHeight="1" x14ac:dyDescent="0.35">
      <c r="A87" s="36"/>
      <c r="B87" s="10"/>
      <c r="C87" s="44"/>
      <c r="D87" s="14"/>
      <c r="E87" s="14"/>
      <c r="F87" s="57"/>
      <c r="G87" s="14"/>
      <c r="H87" s="14"/>
      <c r="I87" s="57"/>
      <c r="J87" s="26"/>
    </row>
    <row r="88" spans="1:10" ht="73.5" hidden="1" x14ac:dyDescent="0.35">
      <c r="A88" s="36"/>
      <c r="B88" s="10" t="s">
        <v>49</v>
      </c>
      <c r="C88" s="45" t="s">
        <v>50</v>
      </c>
      <c r="D88" s="20"/>
      <c r="E88" s="20"/>
      <c r="F88" s="57" t="e">
        <f t="shared" si="9"/>
        <v>#DIV/0!</v>
      </c>
      <c r="G88" s="20"/>
      <c r="H88" s="20"/>
      <c r="I88" s="57" t="e">
        <f t="shared" si="6"/>
        <v>#DIV/0!</v>
      </c>
      <c r="J88" s="26">
        <f t="shared" si="12"/>
        <v>0</v>
      </c>
    </row>
    <row r="89" spans="1:10" ht="52.5" hidden="1" x14ac:dyDescent="0.35">
      <c r="A89" s="36"/>
      <c r="B89" s="13" t="s">
        <v>40</v>
      </c>
      <c r="C89" s="44"/>
      <c r="D89" s="19">
        <f>D90+D91+D92+D94+D95</f>
        <v>0</v>
      </c>
      <c r="E89" s="19">
        <f>E90+E92+E93+E94</f>
        <v>0</v>
      </c>
      <c r="F89" s="57" t="e">
        <f t="shared" si="9"/>
        <v>#DIV/0!</v>
      </c>
      <c r="G89" s="19">
        <f>G90+G92+G93+G94</f>
        <v>0</v>
      </c>
      <c r="H89" s="19">
        <f>H90+H92+H93+H94</f>
        <v>0</v>
      </c>
      <c r="I89" s="57" t="e">
        <f t="shared" si="6"/>
        <v>#DIV/0!</v>
      </c>
      <c r="J89" s="26">
        <f t="shared" si="12"/>
        <v>0</v>
      </c>
    </row>
    <row r="90" spans="1:10" hidden="1" x14ac:dyDescent="0.35">
      <c r="A90" s="36"/>
      <c r="B90" s="10" t="s">
        <v>43</v>
      </c>
      <c r="C90" s="44">
        <v>10101</v>
      </c>
      <c r="D90" s="20"/>
      <c r="E90" s="20"/>
      <c r="F90" s="57" t="e">
        <f t="shared" si="9"/>
        <v>#DIV/0!</v>
      </c>
      <c r="G90" s="20"/>
      <c r="H90" s="20"/>
      <c r="I90" s="57" t="e">
        <f t="shared" si="6"/>
        <v>#DIV/0!</v>
      </c>
      <c r="J90" s="26">
        <f t="shared" si="12"/>
        <v>0</v>
      </c>
    </row>
    <row r="91" spans="1:10" ht="42" hidden="1" x14ac:dyDescent="0.35">
      <c r="A91" s="36"/>
      <c r="B91" s="10" t="s">
        <v>47</v>
      </c>
      <c r="C91" s="44">
        <v>10112</v>
      </c>
      <c r="D91" s="20"/>
      <c r="E91" s="20"/>
      <c r="F91" s="57" t="e">
        <f t="shared" si="9"/>
        <v>#DIV/0!</v>
      </c>
      <c r="G91" s="20"/>
      <c r="H91" s="20"/>
      <c r="I91" s="57" t="e">
        <f t="shared" si="6"/>
        <v>#DIV/0!</v>
      </c>
      <c r="J91" s="26">
        <f t="shared" si="12"/>
        <v>0</v>
      </c>
    </row>
    <row r="92" spans="1:10" ht="42" hidden="1" x14ac:dyDescent="0.35">
      <c r="A92" s="36"/>
      <c r="B92" s="10" t="s">
        <v>51</v>
      </c>
      <c r="C92" s="44">
        <v>10204</v>
      </c>
      <c r="D92" s="20"/>
      <c r="E92" s="20"/>
      <c r="F92" s="57" t="e">
        <f t="shared" si="9"/>
        <v>#DIV/0!</v>
      </c>
      <c r="G92" s="20"/>
      <c r="H92" s="20"/>
      <c r="I92" s="57" t="e">
        <f t="shared" si="6"/>
        <v>#DIV/0!</v>
      </c>
      <c r="J92" s="26">
        <f t="shared" si="12"/>
        <v>0</v>
      </c>
    </row>
    <row r="93" spans="1:10" ht="73.5" hidden="1" x14ac:dyDescent="0.35">
      <c r="A93" s="36"/>
      <c r="B93" s="10" t="s">
        <v>49</v>
      </c>
      <c r="C93" s="45" t="s">
        <v>50</v>
      </c>
      <c r="D93" s="20"/>
      <c r="E93" s="20"/>
      <c r="F93" s="57" t="e">
        <f t="shared" si="9"/>
        <v>#DIV/0!</v>
      </c>
      <c r="G93" s="20"/>
      <c r="H93" s="20"/>
      <c r="I93" s="57" t="e">
        <f t="shared" si="6"/>
        <v>#DIV/0!</v>
      </c>
      <c r="J93" s="26">
        <f t="shared" si="12"/>
        <v>0</v>
      </c>
    </row>
    <row r="94" spans="1:10" hidden="1" x14ac:dyDescent="0.35">
      <c r="A94" s="36"/>
      <c r="B94" s="10" t="s">
        <v>45</v>
      </c>
      <c r="C94" s="44">
        <v>10301</v>
      </c>
      <c r="D94" s="20"/>
      <c r="E94" s="20"/>
      <c r="F94" s="57" t="e">
        <f t="shared" si="9"/>
        <v>#DIV/0!</v>
      </c>
      <c r="G94" s="20"/>
      <c r="H94" s="20"/>
      <c r="I94" s="57" t="e">
        <f t="shared" si="6"/>
        <v>#DIV/0!</v>
      </c>
      <c r="J94" s="26">
        <f t="shared" si="12"/>
        <v>0</v>
      </c>
    </row>
    <row r="95" spans="1:10" hidden="1" x14ac:dyDescent="0.35">
      <c r="A95" s="36"/>
      <c r="B95" s="10" t="s">
        <v>44</v>
      </c>
      <c r="C95" s="48">
        <v>10306</v>
      </c>
      <c r="D95" s="29"/>
      <c r="E95" s="28"/>
      <c r="F95" s="57" t="e">
        <f t="shared" si="9"/>
        <v>#DIV/0!</v>
      </c>
      <c r="G95" s="28"/>
      <c r="H95" s="28"/>
      <c r="I95" s="57" t="e">
        <f t="shared" si="6"/>
        <v>#DIV/0!</v>
      </c>
      <c r="J95" s="26">
        <f t="shared" si="12"/>
        <v>0</v>
      </c>
    </row>
    <row r="96" spans="1:10" ht="53" thickBot="1" x14ac:dyDescent="0.4">
      <c r="A96" s="36"/>
      <c r="B96" s="13" t="s">
        <v>41</v>
      </c>
      <c r="C96" s="44"/>
      <c r="D96" s="19">
        <f>D97+D98+D99+D100+D101</f>
        <v>18379929.020000003</v>
      </c>
      <c r="E96" s="19">
        <f>E97+E98+E99+E100+E101</f>
        <v>8525640.8300000001</v>
      </c>
      <c r="F96" s="57">
        <f t="shared" si="9"/>
        <v>46.385602581614314</v>
      </c>
      <c r="G96" s="19">
        <f>G97+G98+G99+G100+G101</f>
        <v>8525640.8300000001</v>
      </c>
      <c r="H96" s="19">
        <f>H97+H98+H99+H100+H101</f>
        <v>8525640.8300000001</v>
      </c>
      <c r="I96" s="57">
        <f t="shared" si="6"/>
        <v>100</v>
      </c>
      <c r="J96" s="26">
        <f t="shared" si="12"/>
        <v>0</v>
      </c>
    </row>
    <row r="97" spans="1:10" ht="16" thickBot="1" x14ac:dyDescent="0.4">
      <c r="A97" s="36"/>
      <c r="B97" s="10" t="s">
        <v>43</v>
      </c>
      <c r="C97" s="44">
        <v>10101</v>
      </c>
      <c r="D97" s="21">
        <v>8340819.5999999996</v>
      </c>
      <c r="E97" s="21">
        <v>3240623.94</v>
      </c>
      <c r="F97" s="42">
        <f t="shared" si="9"/>
        <v>38.852583983473281</v>
      </c>
      <c r="G97" s="21">
        <v>3240623.94</v>
      </c>
      <c r="H97" s="21">
        <v>3240623.94</v>
      </c>
      <c r="I97" s="85">
        <f t="shared" si="6"/>
        <v>100</v>
      </c>
      <c r="J97" s="26">
        <f t="shared" si="12"/>
        <v>0</v>
      </c>
    </row>
    <row r="98" spans="1:10" ht="42.5" thickBot="1" x14ac:dyDescent="0.4">
      <c r="A98" s="36"/>
      <c r="B98" s="10" t="s">
        <v>47</v>
      </c>
      <c r="C98" s="44">
        <v>10112</v>
      </c>
      <c r="D98" s="21">
        <v>3623438.88</v>
      </c>
      <c r="E98" s="21">
        <v>2258249.5499999998</v>
      </c>
      <c r="F98" s="42">
        <f t="shared" si="9"/>
        <v>62.323379109957557</v>
      </c>
      <c r="G98" s="21">
        <v>2258249.5499999998</v>
      </c>
      <c r="H98" s="21">
        <v>2258249.5499999998</v>
      </c>
      <c r="I98" s="85">
        <f t="shared" si="6"/>
        <v>100</v>
      </c>
      <c r="J98" s="26">
        <f t="shared" si="12"/>
        <v>0</v>
      </c>
    </row>
    <row r="99" spans="1:10" ht="42.5" thickBot="1" x14ac:dyDescent="0.4">
      <c r="A99" s="36"/>
      <c r="B99" s="10" t="s">
        <v>51</v>
      </c>
      <c r="C99" s="44">
        <v>10204</v>
      </c>
      <c r="D99" s="21">
        <v>879921.74</v>
      </c>
      <c r="E99" s="21">
        <v>300000</v>
      </c>
      <c r="F99" s="42">
        <f t="shared" si="9"/>
        <v>34.093941127082502</v>
      </c>
      <c r="G99" s="21">
        <v>300000</v>
      </c>
      <c r="H99" s="21">
        <v>300000</v>
      </c>
      <c r="I99" s="85">
        <f t="shared" si="6"/>
        <v>100</v>
      </c>
      <c r="J99" s="26">
        <f t="shared" si="12"/>
        <v>0</v>
      </c>
    </row>
    <row r="100" spans="1:10" ht="16" thickBot="1" x14ac:dyDescent="0.4">
      <c r="A100" s="36"/>
      <c r="B100" s="10" t="s">
        <v>45</v>
      </c>
      <c r="C100" s="44">
        <v>10301</v>
      </c>
      <c r="D100" s="21">
        <v>418324.56</v>
      </c>
      <c r="E100" s="21">
        <v>169073.08</v>
      </c>
      <c r="F100" s="42">
        <f t="shared" si="9"/>
        <v>40.416723321241285</v>
      </c>
      <c r="G100" s="21">
        <v>169073.08</v>
      </c>
      <c r="H100" s="21">
        <v>169073.08</v>
      </c>
      <c r="I100" s="85">
        <f t="shared" si="6"/>
        <v>100</v>
      </c>
      <c r="J100" s="26">
        <f t="shared" si="12"/>
        <v>0</v>
      </c>
    </row>
    <row r="101" spans="1:10" x14ac:dyDescent="0.35">
      <c r="A101" s="36"/>
      <c r="B101" s="10" t="s">
        <v>44</v>
      </c>
      <c r="C101" s="48">
        <v>10306</v>
      </c>
      <c r="D101" s="21">
        <v>5117424.24</v>
      </c>
      <c r="E101" s="21">
        <v>2557694.2599999998</v>
      </c>
      <c r="F101" s="42">
        <f t="shared" si="9"/>
        <v>49.980109915608637</v>
      </c>
      <c r="G101" s="21">
        <v>2557694.2599999998</v>
      </c>
      <c r="H101" s="21">
        <v>2557694.2599999998</v>
      </c>
      <c r="I101" s="85">
        <f t="shared" si="6"/>
        <v>100</v>
      </c>
      <c r="J101" s="26">
        <f t="shared" si="12"/>
        <v>0</v>
      </c>
    </row>
    <row r="102" spans="1:10" ht="73.5" hidden="1" x14ac:dyDescent="0.35">
      <c r="A102" s="36"/>
      <c r="B102" s="10" t="s">
        <v>49</v>
      </c>
      <c r="C102" s="45" t="s">
        <v>50</v>
      </c>
      <c r="D102" s="20"/>
      <c r="E102" s="20"/>
      <c r="F102" s="57" t="e">
        <f t="shared" si="9"/>
        <v>#DIV/0!</v>
      </c>
      <c r="G102" s="20"/>
      <c r="H102" s="20"/>
      <c r="I102" s="57" t="e">
        <f t="shared" si="6"/>
        <v>#DIV/0!</v>
      </c>
      <c r="J102" s="26">
        <f t="shared" si="12"/>
        <v>0</v>
      </c>
    </row>
    <row r="103" spans="1:10" ht="53" thickBot="1" x14ac:dyDescent="0.4">
      <c r="A103" s="36"/>
      <c r="B103" s="13" t="s">
        <v>42</v>
      </c>
      <c r="C103" s="44"/>
      <c r="D103" s="19">
        <f>D104+D105+D107+D109+D108+D106</f>
        <v>16203721.689999999</v>
      </c>
      <c r="E103" s="19">
        <f>E104+E105+E107+E109+E108+E106</f>
        <v>5237213.5200000005</v>
      </c>
      <c r="F103" s="57">
        <f t="shared" si="9"/>
        <v>32.321053275261484</v>
      </c>
      <c r="G103" s="19">
        <f>G104+G105+G107+G109+G108+G106</f>
        <v>5237213.8500000006</v>
      </c>
      <c r="H103" s="19">
        <f>H104+H105+H107+H109+H108+H106</f>
        <v>5237213.5200000005</v>
      </c>
      <c r="I103" s="57">
        <f t="shared" si="6"/>
        <v>99.999993698939747</v>
      </c>
      <c r="J103" s="26">
        <f t="shared" si="12"/>
        <v>0.33000000007450581</v>
      </c>
    </row>
    <row r="104" spans="1:10" ht="16" thickBot="1" x14ac:dyDescent="0.4">
      <c r="A104" s="36"/>
      <c r="B104" s="10" t="s">
        <v>43</v>
      </c>
      <c r="C104" s="44">
        <v>10101</v>
      </c>
      <c r="D104" s="21">
        <v>12004444.699999999</v>
      </c>
      <c r="E104" s="21">
        <v>5091917.45</v>
      </c>
      <c r="F104" s="42">
        <f t="shared" si="9"/>
        <v>42.416934537588403</v>
      </c>
      <c r="G104" s="21">
        <v>5091917.45</v>
      </c>
      <c r="H104" s="21">
        <v>5091917.45</v>
      </c>
      <c r="I104" s="85">
        <f t="shared" si="6"/>
        <v>100</v>
      </c>
      <c r="J104" s="26">
        <f t="shared" si="12"/>
        <v>0</v>
      </c>
    </row>
    <row r="105" spans="1:10" ht="42.5" thickBot="1" x14ac:dyDescent="0.4">
      <c r="A105" s="36"/>
      <c r="B105" s="10" t="s">
        <v>47</v>
      </c>
      <c r="C105" s="44">
        <v>10111</v>
      </c>
      <c r="D105" s="21">
        <v>927813.43</v>
      </c>
      <c r="E105" s="21">
        <v>0</v>
      </c>
      <c r="F105" s="42">
        <f t="shared" si="9"/>
        <v>0</v>
      </c>
      <c r="G105" s="21">
        <v>0</v>
      </c>
      <c r="H105" s="21">
        <v>0</v>
      </c>
      <c r="I105" s="85">
        <v>0</v>
      </c>
      <c r="J105" s="26">
        <f t="shared" si="12"/>
        <v>0</v>
      </c>
    </row>
    <row r="106" spans="1:10" ht="42.5" thickBot="1" x14ac:dyDescent="0.4">
      <c r="A106" s="36"/>
      <c r="B106" s="10" t="s">
        <v>51</v>
      </c>
      <c r="C106" s="44">
        <v>10204</v>
      </c>
      <c r="D106" s="21">
        <v>247550</v>
      </c>
      <c r="E106" s="21">
        <v>0</v>
      </c>
      <c r="F106" s="42">
        <f t="shared" si="9"/>
        <v>0</v>
      </c>
      <c r="G106" s="21">
        <v>0</v>
      </c>
      <c r="H106" s="21">
        <v>0</v>
      </c>
      <c r="I106" s="85">
        <v>0</v>
      </c>
      <c r="J106" s="26">
        <f t="shared" si="12"/>
        <v>0</v>
      </c>
    </row>
    <row r="107" spans="1:10" ht="16" thickBot="1" x14ac:dyDescent="0.4">
      <c r="A107" s="36"/>
      <c r="B107" s="10" t="s">
        <v>45</v>
      </c>
      <c r="C107" s="44">
        <v>10301</v>
      </c>
      <c r="D107" s="21">
        <v>418324.56</v>
      </c>
      <c r="E107" s="21">
        <v>145296.07</v>
      </c>
      <c r="F107" s="42">
        <f t="shared" si="9"/>
        <v>34.732856708198057</v>
      </c>
      <c r="G107" s="21">
        <v>145296.4</v>
      </c>
      <c r="H107" s="21">
        <v>145296.07</v>
      </c>
      <c r="I107" s="85">
        <f t="shared" ref="I105:I108" si="14">H107/G107*100</f>
        <v>99.999772878061677</v>
      </c>
      <c r="J107" s="26">
        <f t="shared" si="12"/>
        <v>0.32999999998719431</v>
      </c>
    </row>
    <row r="108" spans="1:10" ht="16" thickBot="1" x14ac:dyDescent="0.4">
      <c r="A108" s="36"/>
      <c r="B108" s="10" t="s">
        <v>44</v>
      </c>
      <c r="C108" s="44">
        <v>10306</v>
      </c>
      <c r="D108" s="50">
        <v>2605589</v>
      </c>
      <c r="E108" s="50">
        <v>0</v>
      </c>
      <c r="F108" s="42">
        <f t="shared" si="9"/>
        <v>0</v>
      </c>
      <c r="G108" s="50">
        <v>0</v>
      </c>
      <c r="H108" s="50">
        <v>0</v>
      </c>
      <c r="I108" s="85">
        <v>0</v>
      </c>
      <c r="J108" s="26">
        <f t="shared" si="12"/>
        <v>0</v>
      </c>
    </row>
    <row r="109" spans="1:10" ht="73.5" hidden="1" x14ac:dyDescent="0.35">
      <c r="A109" s="36"/>
      <c r="B109" s="10" t="s">
        <v>49</v>
      </c>
      <c r="C109" s="30" t="s">
        <v>50</v>
      </c>
      <c r="D109" s="31"/>
      <c r="E109" s="31"/>
      <c r="F109" s="58"/>
      <c r="G109" s="31"/>
      <c r="H109" s="31"/>
      <c r="I109" s="58" t="e">
        <f t="shared" ref="I109:I110" si="15">H109/G109*100</f>
        <v>#DIV/0!</v>
      </c>
      <c r="J109" s="26">
        <f t="shared" si="12"/>
        <v>0</v>
      </c>
    </row>
    <row r="110" spans="1:10" ht="31" x14ac:dyDescent="0.35">
      <c r="A110" s="36" t="s">
        <v>25</v>
      </c>
      <c r="B110" s="36" t="s">
        <v>19</v>
      </c>
      <c r="C110" s="36" t="s">
        <v>19</v>
      </c>
      <c r="D110" s="18">
        <f>D103+D96+D89+D82+D74+D66+D64+D59+D54+D49+D41+D38+D27+D25+D34</f>
        <v>1374585858.2700002</v>
      </c>
      <c r="E110" s="18">
        <f>E25+E27+E34+E38+E41+E49+E54+E59+E64+E66+E74+E82+E89+E96+E103</f>
        <v>704434945.44000006</v>
      </c>
      <c r="F110" s="57">
        <f t="shared" si="9"/>
        <v>51.247067704201044</v>
      </c>
      <c r="G110" s="18">
        <f>G25+G27+G34+G38+G41+G49+G54+G59+G64+G66+G74+G82+G89+G96+G103</f>
        <v>725442523.68000007</v>
      </c>
      <c r="H110" s="18">
        <f>H25+H27+H34+H38+H41+H49+H54+H59+H64+H66+H74+H82+H89+H96+H103</f>
        <v>704434945.44000006</v>
      </c>
      <c r="I110" s="57">
        <f t="shared" si="15"/>
        <v>97.104170550489172</v>
      </c>
      <c r="J110" s="26">
        <f t="shared" si="12"/>
        <v>21007578.24000001</v>
      </c>
    </row>
    <row r="111" spans="1:10" x14ac:dyDescent="0.3">
      <c r="A111" s="66" t="s">
        <v>26</v>
      </c>
      <c r="B111" s="66"/>
      <c r="C111" s="66"/>
      <c r="D111" s="66"/>
      <c r="E111" s="66"/>
      <c r="F111" s="66"/>
      <c r="G111" s="66"/>
      <c r="H111" s="66"/>
      <c r="I111" s="66"/>
    </row>
    <row r="112" spans="1:10" x14ac:dyDescent="0.3">
      <c r="A112" s="36"/>
      <c r="B112" s="4"/>
      <c r="C112" s="36"/>
      <c r="D112" s="38"/>
      <c r="E112" s="38"/>
      <c r="F112" s="59"/>
      <c r="G112" s="38"/>
      <c r="H112" s="38"/>
      <c r="I112" s="52"/>
    </row>
    <row r="113" spans="1:9" x14ac:dyDescent="0.3">
      <c r="A113" s="36"/>
      <c r="B113" s="4"/>
      <c r="C113" s="36"/>
      <c r="D113" s="38"/>
      <c r="E113" s="38"/>
      <c r="F113" s="59"/>
      <c r="G113" s="68"/>
      <c r="H113" s="68"/>
      <c r="I113" s="52"/>
    </row>
    <row r="114" spans="1:9" ht="31" x14ac:dyDescent="0.3">
      <c r="A114" s="36" t="s">
        <v>27</v>
      </c>
      <c r="B114" s="36" t="s">
        <v>19</v>
      </c>
      <c r="C114" s="36" t="s">
        <v>19</v>
      </c>
      <c r="D114" s="38"/>
      <c r="E114" s="38"/>
      <c r="F114" s="59"/>
      <c r="G114" s="38"/>
      <c r="H114" s="38"/>
      <c r="I114" s="52"/>
    </row>
    <row r="115" spans="1:9" x14ac:dyDescent="0.35">
      <c r="A115" s="36" t="s">
        <v>28</v>
      </c>
      <c r="B115" s="4"/>
      <c r="C115" s="36"/>
      <c r="D115" s="22">
        <f>D110</f>
        <v>1374585858.2700002</v>
      </c>
      <c r="E115" s="22">
        <f>E110</f>
        <v>704434945.44000006</v>
      </c>
      <c r="F115" s="18">
        <f t="shared" ref="F115" si="16">E115/D115*100</f>
        <v>51.247067704201044</v>
      </c>
      <c r="G115" s="18">
        <f>G110</f>
        <v>725442523.68000007</v>
      </c>
      <c r="H115" s="18">
        <f>H110</f>
        <v>704434945.44000006</v>
      </c>
      <c r="I115" s="18">
        <f t="shared" ref="I115" si="17">H115/G115*100</f>
        <v>97.104170550489172</v>
      </c>
    </row>
    <row r="116" spans="1:9" x14ac:dyDescent="0.3">
      <c r="A116" s="5"/>
      <c r="C116" s="5"/>
      <c r="D116" s="23"/>
      <c r="E116" s="23"/>
      <c r="F116" s="61"/>
      <c r="G116" s="23"/>
      <c r="H116" s="23"/>
      <c r="I116" s="54"/>
    </row>
    <row r="117" spans="1:9" x14ac:dyDescent="0.35">
      <c r="A117" s="69" t="s">
        <v>59</v>
      </c>
      <c r="B117" s="69"/>
      <c r="C117" s="69"/>
    </row>
    <row r="118" spans="1:9" x14ac:dyDescent="0.35">
      <c r="A118" s="70" t="s">
        <v>52</v>
      </c>
      <c r="B118" s="70"/>
      <c r="C118" s="70"/>
      <c r="H118" s="25"/>
      <c r="I118" s="62" t="s">
        <v>60</v>
      </c>
    </row>
    <row r="119" spans="1:9" x14ac:dyDescent="0.35">
      <c r="H119" s="63" t="s">
        <v>53</v>
      </c>
    </row>
    <row r="121" spans="1:9" x14ac:dyDescent="0.35">
      <c r="A121" s="65" t="s">
        <v>57</v>
      </c>
      <c r="B121" s="65"/>
    </row>
    <row r="122" spans="1:9" x14ac:dyDescent="0.35">
      <c r="A122" s="65" t="s">
        <v>52</v>
      </c>
      <c r="B122" s="65"/>
      <c r="H122" s="25"/>
      <c r="I122" s="62" t="s">
        <v>48</v>
      </c>
    </row>
    <row r="123" spans="1:9" x14ac:dyDescent="0.35">
      <c r="H123" s="63" t="s">
        <v>53</v>
      </c>
    </row>
  </sheetData>
  <mergeCells count="24">
    <mergeCell ref="A18:I18"/>
    <mergeCell ref="A2:I2"/>
    <mergeCell ref="A3:I3"/>
    <mergeCell ref="B5:B11"/>
    <mergeCell ref="D5:D11"/>
    <mergeCell ref="E5:F6"/>
    <mergeCell ref="G5:I5"/>
    <mergeCell ref="G6:I6"/>
    <mergeCell ref="F7:F11"/>
    <mergeCell ref="G7:G11"/>
    <mergeCell ref="H7:I7"/>
    <mergeCell ref="H8:I8"/>
    <mergeCell ref="H9:I9"/>
    <mergeCell ref="I10:I11"/>
    <mergeCell ref="A12:I12"/>
    <mergeCell ref="A13:I13"/>
    <mergeCell ref="A121:B121"/>
    <mergeCell ref="A122:B122"/>
    <mergeCell ref="A23:I23"/>
    <mergeCell ref="A24:I24"/>
    <mergeCell ref="A111:I111"/>
    <mergeCell ref="G113:H113"/>
    <mergeCell ref="A117:C117"/>
    <mergeCell ref="A118:C118"/>
  </mergeCells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TrNeNV</cp:lastModifiedBy>
  <cp:lastPrinted>2023-07-12T10:42:23Z</cp:lastPrinted>
  <dcterms:created xsi:type="dcterms:W3CDTF">2022-04-05T05:30:07Z</dcterms:created>
  <dcterms:modified xsi:type="dcterms:W3CDTF">2025-07-11T08:55:49Z</dcterms:modified>
</cp:coreProperties>
</file>